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" yWindow="-15" windowWidth="12240" windowHeight="5025" activeTab="1"/>
  </bookViews>
  <sheets>
    <sheet name="R7 2017 RECT" sheetId="7" r:id="rId1"/>
    <sheet name="Feuil1" sheetId="8" r:id="rId2"/>
  </sheets>
  <definedNames>
    <definedName name="_xlnm.Print_Titles" localSheetId="0">'R7 2017 RECT'!$2:$2</definedName>
  </definedNames>
  <calcPr calcId="124519"/>
</workbook>
</file>

<file path=xl/calcChain.xml><?xml version="1.0" encoding="utf-8"?>
<calcChain xmlns="http://schemas.openxmlformats.org/spreadsheetml/2006/main">
  <c r="E263" i="8"/>
  <c r="E262"/>
  <c r="E261"/>
  <c r="I260"/>
  <c r="H260"/>
  <c r="G260"/>
  <c r="E260" s="1"/>
  <c r="F260"/>
  <c r="E259"/>
  <c r="E258"/>
  <c r="E257"/>
  <c r="E256"/>
  <c r="E255"/>
  <c r="E254"/>
  <c r="I253"/>
  <c r="H253"/>
  <c r="G253"/>
  <c r="F253"/>
  <c r="E253" s="1"/>
  <c r="E252"/>
  <c r="E251"/>
  <c r="I250"/>
  <c r="H250"/>
  <c r="G250"/>
  <c r="F250"/>
  <c r="E250" s="1"/>
  <c r="E249"/>
  <c r="I248"/>
  <c r="H248"/>
  <c r="G248"/>
  <c r="E248" s="1"/>
  <c r="F248"/>
  <c r="E247"/>
  <c r="I246"/>
  <c r="I245" s="1"/>
  <c r="H246"/>
  <c r="H245" s="1"/>
  <c r="G246"/>
  <c r="F246"/>
  <c r="F245" s="1"/>
  <c r="G245"/>
  <c r="E244"/>
  <c r="E243"/>
  <c r="E242"/>
  <c r="E241"/>
  <c r="E240"/>
  <c r="E239"/>
  <c r="E238"/>
  <c r="I237"/>
  <c r="H237"/>
  <c r="G237"/>
  <c r="F237"/>
  <c r="E237" s="1"/>
  <c r="E236"/>
  <c r="E235"/>
  <c r="I234"/>
  <c r="H234"/>
  <c r="G234"/>
  <c r="F234"/>
  <c r="E234" s="1"/>
  <c r="E233"/>
  <c r="E232"/>
  <c r="I231"/>
  <c r="H231"/>
  <c r="G231"/>
  <c r="F231"/>
  <c r="E231"/>
  <c r="E230"/>
  <c r="E229"/>
  <c r="E228"/>
  <c r="E227"/>
  <c r="E226"/>
  <c r="E225"/>
  <c r="E224"/>
  <c r="E223"/>
  <c r="E222"/>
  <c r="I221"/>
  <c r="H221"/>
  <c r="G221"/>
  <c r="F221"/>
  <c r="E221" s="1"/>
  <c r="E220"/>
  <c r="I219"/>
  <c r="H219"/>
  <c r="G219"/>
  <c r="F219"/>
  <c r="E219"/>
  <c r="E217"/>
  <c r="E216"/>
  <c r="E215"/>
  <c r="E214"/>
  <c r="E213"/>
  <c r="E212"/>
  <c r="E211"/>
  <c r="E210"/>
  <c r="I209"/>
  <c r="H209"/>
  <c r="G209"/>
  <c r="F209"/>
  <c r="E209" s="1"/>
  <c r="E208"/>
  <c r="E207"/>
  <c r="E206"/>
  <c r="E205"/>
  <c r="I204"/>
  <c r="I203" s="1"/>
  <c r="H204"/>
  <c r="G204"/>
  <c r="G203" s="1"/>
  <c r="G196" s="1"/>
  <c r="F204"/>
  <c r="E204" s="1"/>
  <c r="H203"/>
  <c r="H196" s="1"/>
  <c r="E202"/>
  <c r="E201"/>
  <c r="E200"/>
  <c r="E199"/>
  <c r="E198"/>
  <c r="I197"/>
  <c r="H197"/>
  <c r="G197"/>
  <c r="F197"/>
  <c r="E195"/>
  <c r="E194"/>
  <c r="E193"/>
  <c r="E192"/>
  <c r="E191"/>
  <c r="E190"/>
  <c r="E189"/>
  <c r="E188"/>
  <c r="E187"/>
  <c r="I186"/>
  <c r="E186" s="1"/>
  <c r="H186"/>
  <c r="G186"/>
  <c r="F186"/>
  <c r="E185"/>
  <c r="E184"/>
  <c r="F183"/>
  <c r="E183"/>
  <c r="E182"/>
  <c r="E181"/>
  <c r="I180"/>
  <c r="H180"/>
  <c r="H179" s="1"/>
  <c r="G180"/>
  <c r="E180" s="1"/>
  <c r="F180"/>
  <c r="I179"/>
  <c r="F179"/>
  <c r="E178"/>
  <c r="F177"/>
  <c r="E177"/>
  <c r="E176"/>
  <c r="I175"/>
  <c r="H175"/>
  <c r="G175"/>
  <c r="F175"/>
  <c r="E175" s="1"/>
  <c r="E174"/>
  <c r="E173"/>
  <c r="E172"/>
  <c r="E171"/>
  <c r="E170"/>
  <c r="E169"/>
  <c r="E168"/>
  <c r="E167"/>
  <c r="I166"/>
  <c r="H166"/>
  <c r="G166"/>
  <c r="G156" s="1"/>
  <c r="F166"/>
  <c r="E166" s="1"/>
  <c r="E165"/>
  <c r="E164"/>
  <c r="E163"/>
  <c r="E162"/>
  <c r="F161"/>
  <c r="E161"/>
  <c r="E160"/>
  <c r="E159"/>
  <c r="E158"/>
  <c r="I157"/>
  <c r="I156" s="1"/>
  <c r="H157"/>
  <c r="H156" s="1"/>
  <c r="G157"/>
  <c r="F157"/>
  <c r="F156"/>
  <c r="E156" s="1"/>
  <c r="F155"/>
  <c r="E155"/>
  <c r="E154"/>
  <c r="E153"/>
  <c r="E152"/>
  <c r="E151"/>
  <c r="E150"/>
  <c r="E149"/>
  <c r="E148"/>
  <c r="E147"/>
  <c r="E146"/>
  <c r="F145"/>
  <c r="E145" s="1"/>
  <c r="E144"/>
  <c r="E143"/>
  <c r="E142"/>
  <c r="E141"/>
  <c r="E140"/>
  <c r="E139"/>
  <c r="E138"/>
  <c r="E137"/>
  <c r="I136"/>
  <c r="H136"/>
  <c r="H135" s="1"/>
  <c r="G136"/>
  <c r="G135" s="1"/>
  <c r="I135"/>
  <c r="E134"/>
  <c r="E133"/>
  <c r="E132"/>
  <c r="E131"/>
  <c r="E130"/>
  <c r="E129"/>
  <c r="E128"/>
  <c r="E127"/>
  <c r="E126"/>
  <c r="E125"/>
  <c r="E124"/>
  <c r="E123"/>
  <c r="E122"/>
  <c r="E121"/>
  <c r="I120"/>
  <c r="H120"/>
  <c r="H119" s="1"/>
  <c r="G120"/>
  <c r="G119" s="1"/>
  <c r="F120"/>
  <c r="E120" s="1"/>
  <c r="D120"/>
  <c r="D119" s="1"/>
  <c r="I119"/>
  <c r="F119"/>
  <c r="E118"/>
  <c r="F117"/>
  <c r="E117" s="1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I88"/>
  <c r="H88"/>
  <c r="G88"/>
  <c r="E87"/>
  <c r="E86"/>
  <c r="E85"/>
  <c r="E84"/>
  <c r="E83"/>
  <c r="E82"/>
  <c r="E81"/>
  <c r="E80"/>
  <c r="E79"/>
  <c r="I78"/>
  <c r="I73" s="1"/>
  <c r="I72" s="1"/>
  <c r="H78"/>
  <c r="G78"/>
  <c r="F78"/>
  <c r="E78"/>
  <c r="E77"/>
  <c r="E76"/>
  <c r="I75"/>
  <c r="H75"/>
  <c r="H73" s="1"/>
  <c r="H72" s="1"/>
  <c r="G75"/>
  <c r="G73" s="1"/>
  <c r="F75"/>
  <c r="E75" s="1"/>
  <c r="E74"/>
  <c r="E70"/>
  <c r="I69"/>
  <c r="H69"/>
  <c r="G69"/>
  <c r="F69"/>
  <c r="E69"/>
  <c r="E68"/>
  <c r="I67"/>
  <c r="H67"/>
  <c r="G67"/>
  <c r="F67"/>
  <c r="E67" s="1"/>
  <c r="E66"/>
  <c r="I65"/>
  <c r="H65"/>
  <c r="G65"/>
  <c r="F65"/>
  <c r="E65"/>
  <c r="E64"/>
  <c r="E63"/>
  <c r="G62"/>
  <c r="E62"/>
  <c r="I61"/>
  <c r="H61"/>
  <c r="G61"/>
  <c r="F61"/>
  <c r="E61" s="1"/>
  <c r="E60"/>
  <c r="E59"/>
  <c r="E58"/>
  <c r="E57"/>
  <c r="E56"/>
  <c r="E55"/>
  <c r="E54"/>
  <c r="E53"/>
  <c r="E52"/>
  <c r="I51"/>
  <c r="H51"/>
  <c r="G51"/>
  <c r="F51"/>
  <c r="E51" s="1"/>
  <c r="E50"/>
  <c r="I49"/>
  <c r="I48" s="1"/>
  <c r="I47" s="1"/>
  <c r="H49"/>
  <c r="G49"/>
  <c r="F49"/>
  <c r="F48" s="1"/>
  <c r="H48"/>
  <c r="G48"/>
  <c r="G47" s="1"/>
  <c r="G7" s="1"/>
  <c r="H47"/>
  <c r="E46"/>
  <c r="E45"/>
  <c r="E44"/>
  <c r="E43"/>
  <c r="I42"/>
  <c r="H42"/>
  <c r="G42"/>
  <c r="F42"/>
  <c r="E42"/>
  <c r="E41"/>
  <c r="E40"/>
  <c r="I39"/>
  <c r="H39"/>
  <c r="G39"/>
  <c r="F39"/>
  <c r="E39" s="1"/>
  <c r="E38"/>
  <c r="E37"/>
  <c r="E36"/>
  <c r="I35"/>
  <c r="H35"/>
  <c r="G35"/>
  <c r="F35"/>
  <c r="E35" s="1"/>
  <c r="E34"/>
  <c r="E33"/>
  <c r="E32"/>
  <c r="I31"/>
  <c r="H31"/>
  <c r="G31"/>
  <c r="F31"/>
  <c r="E31" s="1"/>
  <c r="E30"/>
  <c r="E29"/>
  <c r="E28"/>
  <c r="E27"/>
  <c r="I26"/>
  <c r="H26"/>
  <c r="G26"/>
  <c r="F26"/>
  <c r="E26"/>
  <c r="E25"/>
  <c r="E24"/>
  <c r="E23"/>
  <c r="E22"/>
  <c r="I21"/>
  <c r="I15" s="1"/>
  <c r="H21"/>
  <c r="G21"/>
  <c r="F21"/>
  <c r="E21" s="1"/>
  <c r="E20"/>
  <c r="E19"/>
  <c r="E18"/>
  <c r="E17"/>
  <c r="I16"/>
  <c r="H16"/>
  <c r="G16"/>
  <c r="G15" s="1"/>
  <c r="F16"/>
  <c r="E16" s="1"/>
  <c r="H15"/>
  <c r="E14"/>
  <c r="E13"/>
  <c r="I12"/>
  <c r="H12"/>
  <c r="G12"/>
  <c r="G8" s="1"/>
  <c r="F12"/>
  <c r="F5" s="1"/>
  <c r="E11"/>
  <c r="I10"/>
  <c r="I9" s="1"/>
  <c r="I8" s="1"/>
  <c r="H10"/>
  <c r="H9" s="1"/>
  <c r="G10"/>
  <c r="F10"/>
  <c r="E10"/>
  <c r="G9"/>
  <c r="F186" i="7"/>
  <c r="I6" i="8" l="1"/>
  <c r="I5"/>
  <c r="I4" s="1"/>
  <c r="I3" s="1"/>
  <c r="E9"/>
  <c r="H8"/>
  <c r="G5"/>
  <c r="E48"/>
  <c r="F47"/>
  <c r="H7"/>
  <c r="G72"/>
  <c r="G6" s="1"/>
  <c r="E119"/>
  <c r="I7"/>
  <c r="E245"/>
  <c r="I196"/>
  <c r="E157"/>
  <c r="E49"/>
  <c r="F88"/>
  <c r="E197"/>
  <c r="E246"/>
  <c r="E12"/>
  <c r="F15"/>
  <c r="F136"/>
  <c r="G179"/>
  <c r="E179" s="1"/>
  <c r="F203"/>
  <c r="E203" s="1"/>
  <c r="F88" i="7"/>
  <c r="F250"/>
  <c r="F161"/>
  <c r="F117"/>
  <c r="F204"/>
  <c r="E208"/>
  <c r="F155"/>
  <c r="E15" i="8" l="1"/>
  <c r="F8"/>
  <c r="F73"/>
  <c r="E88"/>
  <c r="E136"/>
  <c r="F135"/>
  <c r="E135" s="1"/>
  <c r="E47"/>
  <c r="H5"/>
  <c r="H4" s="1"/>
  <c r="H3" s="1"/>
  <c r="H6"/>
  <c r="G4"/>
  <c r="G3" s="1"/>
  <c r="E196"/>
  <c r="F196"/>
  <c r="F7" s="1"/>
  <c r="E7" s="1"/>
  <c r="E212" i="7"/>
  <c r="F6" i="8" l="1"/>
  <c r="E8"/>
  <c r="E73"/>
  <c r="F72"/>
  <c r="E72" s="1"/>
  <c r="E5"/>
  <c r="D120" i="7"/>
  <c r="D119" s="1"/>
  <c r="E125"/>
  <c r="E91"/>
  <c r="E6" i="8" l="1"/>
  <c r="F4"/>
  <c r="E263" i="7"/>
  <c r="E262"/>
  <c r="E261"/>
  <c r="I260"/>
  <c r="H260"/>
  <c r="G260"/>
  <c r="F260"/>
  <c r="E259"/>
  <c r="E258"/>
  <c r="E257"/>
  <c r="E256"/>
  <c r="E255"/>
  <c r="E254"/>
  <c r="I253"/>
  <c r="H253"/>
  <c r="G253"/>
  <c r="F253"/>
  <c r="E253" s="1"/>
  <c r="E252"/>
  <c r="E251"/>
  <c r="I250"/>
  <c r="H250"/>
  <c r="E250" s="1"/>
  <c r="G250"/>
  <c r="E249"/>
  <c r="I248"/>
  <c r="H248"/>
  <c r="G248"/>
  <c r="F248"/>
  <c r="E248" s="1"/>
  <c r="E247"/>
  <c r="I246"/>
  <c r="H246"/>
  <c r="G246"/>
  <c r="F246"/>
  <c r="E244"/>
  <c r="E243"/>
  <c r="E242"/>
  <c r="E241"/>
  <c r="E240"/>
  <c r="E239"/>
  <c r="E238"/>
  <c r="I237"/>
  <c r="H237"/>
  <c r="G237"/>
  <c r="F237"/>
  <c r="E236"/>
  <c r="E235"/>
  <c r="I234"/>
  <c r="H234"/>
  <c r="G234"/>
  <c r="F234"/>
  <c r="E233"/>
  <c r="E232"/>
  <c r="I231"/>
  <c r="H231"/>
  <c r="G231"/>
  <c r="F231"/>
  <c r="E230"/>
  <c r="E229"/>
  <c r="E228"/>
  <c r="E227"/>
  <c r="E226"/>
  <c r="E225"/>
  <c r="E224"/>
  <c r="E223"/>
  <c r="E222"/>
  <c r="I221"/>
  <c r="H221"/>
  <c r="G221"/>
  <c r="F221"/>
  <c r="E220"/>
  <c r="I219"/>
  <c r="H219"/>
  <c r="G219"/>
  <c r="F219"/>
  <c r="E217"/>
  <c r="E216"/>
  <c r="E215"/>
  <c r="E214"/>
  <c r="E213"/>
  <c r="E211"/>
  <c r="E210"/>
  <c r="I209"/>
  <c r="H209"/>
  <c r="G209"/>
  <c r="F209"/>
  <c r="F203" s="1"/>
  <c r="E207"/>
  <c r="E206"/>
  <c r="E205"/>
  <c r="I204"/>
  <c r="I203" s="1"/>
  <c r="H204"/>
  <c r="H203" s="1"/>
  <c r="G204"/>
  <c r="E202"/>
  <c r="E201"/>
  <c r="E200"/>
  <c r="E199"/>
  <c r="E198"/>
  <c r="I197"/>
  <c r="I196" s="1"/>
  <c r="H197"/>
  <c r="G197"/>
  <c r="F197"/>
  <c r="E195"/>
  <c r="E194"/>
  <c r="E193"/>
  <c r="E192"/>
  <c r="E191"/>
  <c r="E190"/>
  <c r="E189"/>
  <c r="E188"/>
  <c r="E187"/>
  <c r="I186"/>
  <c r="H186"/>
  <c r="G186"/>
  <c r="E185"/>
  <c r="E184"/>
  <c r="F183"/>
  <c r="E183" s="1"/>
  <c r="I180"/>
  <c r="E181"/>
  <c r="H180"/>
  <c r="H179" s="1"/>
  <c r="G180"/>
  <c r="G179" s="1"/>
  <c r="E178"/>
  <c r="F177"/>
  <c r="E177" s="1"/>
  <c r="E176"/>
  <c r="I175"/>
  <c r="H175"/>
  <c r="G175"/>
  <c r="E174"/>
  <c r="E173"/>
  <c r="E172"/>
  <c r="E171"/>
  <c r="E170"/>
  <c r="E169"/>
  <c r="E168"/>
  <c r="E167"/>
  <c r="I166"/>
  <c r="H166"/>
  <c r="G166"/>
  <c r="F166"/>
  <c r="E165"/>
  <c r="E164"/>
  <c r="E163"/>
  <c r="E162"/>
  <c r="E161"/>
  <c r="E160"/>
  <c r="E159"/>
  <c r="E158"/>
  <c r="I157"/>
  <c r="H157"/>
  <c r="H156" s="1"/>
  <c r="G157"/>
  <c r="G156" s="1"/>
  <c r="E155"/>
  <c r="E154"/>
  <c r="E153"/>
  <c r="E152"/>
  <c r="E151"/>
  <c r="E150"/>
  <c r="E149"/>
  <c r="E148"/>
  <c r="E147"/>
  <c r="E146"/>
  <c r="F145"/>
  <c r="E145" s="1"/>
  <c r="E144"/>
  <c r="E143"/>
  <c r="E142"/>
  <c r="E141"/>
  <c r="E140"/>
  <c r="E139"/>
  <c r="E138"/>
  <c r="E137"/>
  <c r="I136"/>
  <c r="I135" s="1"/>
  <c r="H136"/>
  <c r="G136"/>
  <c r="G135" s="1"/>
  <c r="F136"/>
  <c r="H135"/>
  <c r="E134"/>
  <c r="E133"/>
  <c r="E132"/>
  <c r="E131"/>
  <c r="E130"/>
  <c r="E129"/>
  <c r="E128"/>
  <c r="E127"/>
  <c r="E126"/>
  <c r="E124"/>
  <c r="E123"/>
  <c r="E122"/>
  <c r="E121"/>
  <c r="I120"/>
  <c r="H120"/>
  <c r="H119" s="1"/>
  <c r="G120"/>
  <c r="F120"/>
  <c r="I119"/>
  <c r="G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0"/>
  <c r="E89"/>
  <c r="I88"/>
  <c r="H88"/>
  <c r="G88"/>
  <c r="E87"/>
  <c r="E86"/>
  <c r="E85"/>
  <c r="E84"/>
  <c r="E83"/>
  <c r="E82"/>
  <c r="E81"/>
  <c r="E80"/>
  <c r="E79"/>
  <c r="I78"/>
  <c r="H78"/>
  <c r="G78"/>
  <c r="F78"/>
  <c r="E77"/>
  <c r="E76"/>
  <c r="I75"/>
  <c r="H75"/>
  <c r="G75"/>
  <c r="F75"/>
  <c r="F73" s="1"/>
  <c r="E74"/>
  <c r="E70"/>
  <c r="I69"/>
  <c r="H69"/>
  <c r="G69"/>
  <c r="F69"/>
  <c r="E68"/>
  <c r="I67"/>
  <c r="H67"/>
  <c r="G67"/>
  <c r="F67"/>
  <c r="E66"/>
  <c r="I65"/>
  <c r="H65"/>
  <c r="G65"/>
  <c r="F65"/>
  <c r="E64"/>
  <c r="E63"/>
  <c r="G62"/>
  <c r="E62" s="1"/>
  <c r="I61"/>
  <c r="H61"/>
  <c r="F61"/>
  <c r="E60"/>
  <c r="E59"/>
  <c r="E58"/>
  <c r="E57"/>
  <c r="E56"/>
  <c r="E55"/>
  <c r="E54"/>
  <c r="E53"/>
  <c r="E52"/>
  <c r="I51"/>
  <c r="F51"/>
  <c r="E50"/>
  <c r="I49"/>
  <c r="I48" s="1"/>
  <c r="H49"/>
  <c r="H48" s="1"/>
  <c r="G49"/>
  <c r="G48" s="1"/>
  <c r="F49"/>
  <c r="F48" s="1"/>
  <c r="E46"/>
  <c r="E45"/>
  <c r="E44"/>
  <c r="E43"/>
  <c r="I42"/>
  <c r="H42"/>
  <c r="G42"/>
  <c r="F42"/>
  <c r="E41"/>
  <c r="E40"/>
  <c r="I39"/>
  <c r="H39"/>
  <c r="G39"/>
  <c r="F39"/>
  <c r="I35"/>
  <c r="H35"/>
  <c r="E37"/>
  <c r="E36"/>
  <c r="G35"/>
  <c r="F35"/>
  <c r="E34"/>
  <c r="E33"/>
  <c r="E32"/>
  <c r="I31"/>
  <c r="G31"/>
  <c r="F31"/>
  <c r="E30"/>
  <c r="E29"/>
  <c r="E28"/>
  <c r="E27"/>
  <c r="I26"/>
  <c r="H26"/>
  <c r="F26"/>
  <c r="E24"/>
  <c r="E23"/>
  <c r="E22"/>
  <c r="I21"/>
  <c r="G21"/>
  <c r="F21"/>
  <c r="E20"/>
  <c r="E19"/>
  <c r="E18"/>
  <c r="E17"/>
  <c r="I16"/>
  <c r="H16"/>
  <c r="G16"/>
  <c r="F16"/>
  <c r="E14"/>
  <c r="E13"/>
  <c r="I12"/>
  <c r="H12"/>
  <c r="G12"/>
  <c r="F12"/>
  <c r="E11"/>
  <c r="I10"/>
  <c r="I9" s="1"/>
  <c r="H10"/>
  <c r="H9" s="1"/>
  <c r="G10"/>
  <c r="G9" s="1"/>
  <c r="F10"/>
  <c r="F3" i="8" l="1"/>
  <c r="E3" s="1"/>
  <c r="E4"/>
  <c r="H73" i="7"/>
  <c r="F175"/>
  <c r="E175" s="1"/>
  <c r="G73"/>
  <c r="F180"/>
  <c r="F179" s="1"/>
  <c r="I179"/>
  <c r="G245"/>
  <c r="I245"/>
  <c r="E219"/>
  <c r="E234"/>
  <c r="E69"/>
  <c r="F5"/>
  <c r="E65"/>
  <c r="E186"/>
  <c r="E221"/>
  <c r="H245"/>
  <c r="I156"/>
  <c r="G203"/>
  <c r="E204"/>
  <c r="E246"/>
  <c r="F245"/>
  <c r="E245" s="1"/>
  <c r="E75"/>
  <c r="H196"/>
  <c r="G196"/>
  <c r="E231"/>
  <c r="E237"/>
  <c r="E260"/>
  <c r="I47"/>
  <c r="I7" s="1"/>
  <c r="E16"/>
  <c r="E10"/>
  <c r="E136"/>
  <c r="H72"/>
  <c r="E120"/>
  <c r="I15"/>
  <c r="E12"/>
  <c r="F15"/>
  <c r="F8" s="1"/>
  <c r="E39"/>
  <c r="E42"/>
  <c r="H51"/>
  <c r="H47" s="1"/>
  <c r="H7" s="1"/>
  <c r="E67"/>
  <c r="E166"/>
  <c r="E182"/>
  <c r="E203"/>
  <c r="E179"/>
  <c r="E180"/>
  <c r="F196"/>
  <c r="F135"/>
  <c r="I73"/>
  <c r="E73" s="1"/>
  <c r="F119"/>
  <c r="E119" s="1"/>
  <c r="E48"/>
  <c r="E78"/>
  <c r="E88"/>
  <c r="E209"/>
  <c r="E25"/>
  <c r="G26"/>
  <c r="G15" s="1"/>
  <c r="E35"/>
  <c r="E38"/>
  <c r="E49"/>
  <c r="G61"/>
  <c r="E61" s="1"/>
  <c r="F157"/>
  <c r="E197"/>
  <c r="E9"/>
  <c r="G72"/>
  <c r="H21"/>
  <c r="H31"/>
  <c r="E31" s="1"/>
  <c r="F47"/>
  <c r="G51"/>
  <c r="F7" l="1"/>
  <c r="G47"/>
  <c r="G7" s="1"/>
  <c r="I72"/>
  <c r="I8"/>
  <c r="I5" s="1"/>
  <c r="E196"/>
  <c r="E135"/>
  <c r="G8"/>
  <c r="E26"/>
  <c r="E157"/>
  <c r="F156"/>
  <c r="F72" s="1"/>
  <c r="H15"/>
  <c r="E21"/>
  <c r="E51"/>
  <c r="E47" l="1"/>
  <c r="G5"/>
  <c r="G4" s="1"/>
  <c r="G3" s="1"/>
  <c r="I4"/>
  <c r="I3" s="1"/>
  <c r="I6"/>
  <c r="G6"/>
  <c r="E156"/>
  <c r="E7"/>
  <c r="E15"/>
  <c r="H8"/>
  <c r="H5" s="1"/>
  <c r="H4" s="1"/>
  <c r="H3" s="1"/>
  <c r="E5" l="1"/>
  <c r="F6"/>
  <c r="F4" s="1"/>
  <c r="E72"/>
  <c r="H6"/>
  <c r="E8"/>
  <c r="E6" l="1"/>
  <c r="F3"/>
  <c r="E3" l="1"/>
  <c r="E4"/>
</calcChain>
</file>

<file path=xl/comments1.xml><?xml version="1.0" encoding="utf-8"?>
<comments xmlns="http://schemas.openxmlformats.org/spreadsheetml/2006/main">
  <authors>
    <author>HP6930P</author>
    <author>HP</author>
  </authors>
  <commentList>
    <comment ref="G22" authorId="0">
      <text>
        <r>
          <rPr>
            <b/>
            <sz val="9"/>
            <color indexed="81"/>
            <rFont val="Tahoma"/>
            <family val="2"/>
          </rPr>
          <t>HP6930P:</t>
        </r>
        <r>
          <rPr>
            <sz val="9"/>
            <color indexed="81"/>
            <rFont val="Tahoma"/>
            <family val="2"/>
          </rPr>
          <t xml:space="preserve">
TELECOM
ANACM
AIMPCI
ONICOR</t>
        </r>
      </text>
    </comment>
    <comment ref="G23" authorId="0">
      <text>
        <r>
          <rPr>
            <b/>
            <sz val="9"/>
            <color indexed="81"/>
            <rFont val="Tahoma"/>
            <family val="2"/>
          </rPr>
          <t>HP6930P:</t>
        </r>
        <r>
          <rPr>
            <sz val="9"/>
            <color indexed="81"/>
            <rFont val="Tahoma"/>
            <family val="2"/>
          </rPr>
          <t xml:space="preserve">
VIGNETTE BDC</t>
        </r>
      </text>
    </comment>
    <comment ref="B191" authorId="1">
      <text>
        <r>
          <rPr>
            <sz val="9"/>
            <color indexed="81"/>
            <rFont val="Tahoma"/>
            <family val="2"/>
          </rPr>
          <t xml:space="preserve">Amendement : Créer dd pour l'alcool
</t>
        </r>
      </text>
    </comment>
  </commentList>
</comments>
</file>

<file path=xl/comments2.xml><?xml version="1.0" encoding="utf-8"?>
<comments xmlns="http://schemas.openxmlformats.org/spreadsheetml/2006/main">
  <authors>
    <author>HP6930P</author>
    <author>HP</author>
  </authors>
  <commentList>
    <comment ref="G22" authorId="0">
      <text>
        <r>
          <rPr>
            <b/>
            <sz val="9"/>
            <color indexed="81"/>
            <rFont val="Tahoma"/>
            <family val="2"/>
          </rPr>
          <t>HP6930P:</t>
        </r>
        <r>
          <rPr>
            <sz val="9"/>
            <color indexed="81"/>
            <rFont val="Tahoma"/>
            <family val="2"/>
          </rPr>
          <t xml:space="preserve">
TELECOM
ANACM
AIMPCI
ONICOR</t>
        </r>
      </text>
    </comment>
    <comment ref="G23" authorId="0">
      <text>
        <r>
          <rPr>
            <b/>
            <sz val="9"/>
            <color indexed="81"/>
            <rFont val="Tahoma"/>
            <family val="2"/>
          </rPr>
          <t>HP6930P:</t>
        </r>
        <r>
          <rPr>
            <sz val="9"/>
            <color indexed="81"/>
            <rFont val="Tahoma"/>
            <family val="2"/>
          </rPr>
          <t xml:space="preserve">
VIGNETTE BDC</t>
        </r>
      </text>
    </comment>
    <comment ref="B191" authorId="1">
      <text>
        <r>
          <rPr>
            <sz val="9"/>
            <color indexed="81"/>
            <rFont val="Tahoma"/>
            <family val="2"/>
          </rPr>
          <t xml:space="preserve">Amendement : Créer dd pour l'alcool
</t>
        </r>
      </text>
    </comment>
  </commentList>
</comments>
</file>

<file path=xl/sharedStrings.xml><?xml version="1.0" encoding="utf-8"?>
<sst xmlns="http://schemas.openxmlformats.org/spreadsheetml/2006/main" count="532" uniqueCount="248">
  <si>
    <t>TAUX</t>
  </si>
  <si>
    <t>Union</t>
  </si>
  <si>
    <t>Ngazidja</t>
  </si>
  <si>
    <t>Anjouan</t>
  </si>
  <si>
    <t>Mohéli</t>
  </si>
  <si>
    <t>Recettes fiscales</t>
  </si>
  <si>
    <t>Recettes non fiscales</t>
  </si>
  <si>
    <t>Recettes propres</t>
  </si>
  <si>
    <t xml:space="preserve"> Impôts sur le revenus et les bénéfices dûs aux entreprises</t>
  </si>
  <si>
    <t>TPU</t>
  </si>
  <si>
    <t>Impôts sur les revenus fonciers</t>
  </si>
  <si>
    <t xml:space="preserve"> Impôts et taxes intérieures sur les biens et services </t>
  </si>
  <si>
    <t>Patente d'exploitation</t>
  </si>
  <si>
    <t>Patente Entreprises Publiques</t>
  </si>
  <si>
    <t>Patente Sociétés</t>
  </si>
  <si>
    <t>Patente Ecoles Privées</t>
  </si>
  <si>
    <t>Autres Patentes</t>
  </si>
  <si>
    <t>Vignette</t>
  </si>
  <si>
    <t>Vignette vehicule des Entreprises Publiques</t>
  </si>
  <si>
    <t>Vignette vehicule des Sociétés</t>
  </si>
  <si>
    <t>Vignette vehicule des Transporteurs</t>
  </si>
  <si>
    <t>Vignette vehicule des Particuliers</t>
  </si>
  <si>
    <t>Taxes diesel</t>
  </si>
  <si>
    <t>Taxe diesel vehicule des Entreprises Publiques</t>
  </si>
  <si>
    <t>Taxe diesel vehicule des Sociétés</t>
  </si>
  <si>
    <t>Taxe diesel vehicule des Transporteurs</t>
  </si>
  <si>
    <t>Taxe diesel vehicule des Particuliers</t>
  </si>
  <si>
    <t>Taxes sur les contrats d'assurance</t>
  </si>
  <si>
    <t>Droits de timbres et d'enregistrement</t>
  </si>
  <si>
    <t>Timbres fiscaux</t>
  </si>
  <si>
    <t>Droit d'enregistrement</t>
  </si>
  <si>
    <t>Autres droits d'accises</t>
  </si>
  <si>
    <t>Taxe interieure sur la consomation de l'alcool et du tabac</t>
  </si>
  <si>
    <t>Autres recettes fiscales</t>
  </si>
  <si>
    <t xml:space="preserve">Revenus du domaine </t>
  </si>
  <si>
    <t>Droit de succession</t>
  </si>
  <si>
    <t>Droit de bail</t>
  </si>
  <si>
    <t>Autres redevances</t>
  </si>
  <si>
    <t>Droits et frais administratifs</t>
  </si>
  <si>
    <t>Nuitées hôtellières</t>
  </si>
  <si>
    <t>Autres droits non fiscaux</t>
  </si>
  <si>
    <t>Amendes, penalités et confiscations</t>
  </si>
  <si>
    <t>Recettes des prefectures</t>
  </si>
  <si>
    <t>Autres recettes non fiscales</t>
  </si>
  <si>
    <t>COLLECTE DES RECETTES A PARTAGER</t>
  </si>
  <si>
    <t xml:space="preserve"> Impôts sur les revenus et les bénéfices dûs aux individus</t>
  </si>
  <si>
    <t>Taxes sur les salaires des agents de l'Etat</t>
  </si>
  <si>
    <t>Taxes sur les salaires  des fonctionnaires</t>
  </si>
  <si>
    <t>Taxes sur les salaires des non fonctionnaires</t>
  </si>
  <si>
    <t xml:space="preserve">Taxes sur les salaires des établissements publiques </t>
  </si>
  <si>
    <t>TS - UNIVERSITE</t>
  </si>
  <si>
    <t>TS - ELMAAROUF</t>
  </si>
  <si>
    <t>TS - ORTC</t>
  </si>
  <si>
    <t>TS - DNRH/BG</t>
  </si>
  <si>
    <t>TS - AL-WATAN</t>
  </si>
  <si>
    <t>TS - ANPI</t>
  </si>
  <si>
    <t>TS - CRC</t>
  </si>
  <si>
    <t>TS - INRAP</t>
  </si>
  <si>
    <t>Taxes sur les salaires des sociétés</t>
  </si>
  <si>
    <t>TS - ONICOR</t>
  </si>
  <si>
    <t>TS - SNPSF</t>
  </si>
  <si>
    <t>TS - ASECNA</t>
  </si>
  <si>
    <t>TS - ANACM</t>
  </si>
  <si>
    <t>TS - TELECOM</t>
  </si>
  <si>
    <t>TS - AIMPSI</t>
  </si>
  <si>
    <t>TS - COMAIR</t>
  </si>
  <si>
    <t>TS - MAMWE/EDA</t>
  </si>
  <si>
    <t>TS - APC</t>
  </si>
  <si>
    <t>TS - SCH</t>
  </si>
  <si>
    <t>TS - CAMUC</t>
  </si>
  <si>
    <t>TS - ANRTIC</t>
  </si>
  <si>
    <t>TS - MORONI TERMINAL</t>
  </si>
  <si>
    <t>TS - COLAS</t>
  </si>
  <si>
    <t>TS - BCC</t>
  </si>
  <si>
    <t>TS - BDC</t>
  </si>
  <si>
    <t>TS - BFC</t>
  </si>
  <si>
    <t>TS - BIC</t>
  </si>
  <si>
    <t>TS - EXIM</t>
  </si>
  <si>
    <t>TS - SANDUK</t>
  </si>
  <si>
    <t>TS - MECK</t>
  </si>
  <si>
    <t>TS - RETAJ</t>
  </si>
  <si>
    <t>TS - ITSANDRA</t>
  </si>
  <si>
    <t>TS - PROJETS(AFD/CAON)</t>
  </si>
  <si>
    <t>TS - SECURITE ET GARDIENAGE</t>
  </si>
  <si>
    <t>TS - SUPERMARCHES</t>
  </si>
  <si>
    <t>IRVM</t>
  </si>
  <si>
    <t xml:space="preserve"> Impôts sur le revenus et les bénéfices dûs aux entreprises publiques</t>
  </si>
  <si>
    <t>IS - APC</t>
  </si>
  <si>
    <t>IS - MAMWE</t>
  </si>
  <si>
    <t>IS - ONICOR</t>
  </si>
  <si>
    <t>IS - SNPSF</t>
  </si>
  <si>
    <t>IS - AIMPSI</t>
  </si>
  <si>
    <t>IS - COM'AIR</t>
  </si>
  <si>
    <t>IS - ANRTIC</t>
  </si>
  <si>
    <t>IS - CAMUC</t>
  </si>
  <si>
    <t>IS - BIC</t>
  </si>
  <si>
    <t>IS - BDC</t>
  </si>
  <si>
    <t>Acompte sur l'IS</t>
  </si>
  <si>
    <t>Autres IS</t>
  </si>
  <si>
    <t>Taxe de consommation à l'intérieur</t>
  </si>
  <si>
    <t>TC - TELECOM</t>
  </si>
  <si>
    <t>TC - MAMWE</t>
  </si>
  <si>
    <t>TC - SNPSF</t>
  </si>
  <si>
    <t>TC - AIMPSI</t>
  </si>
  <si>
    <t>TC - APC</t>
  </si>
  <si>
    <t>TC - COMAIR</t>
  </si>
  <si>
    <t>TC - PIECES DETACHEES</t>
  </si>
  <si>
    <t>TC - QUINCAILLERIE</t>
  </si>
  <si>
    <t>TC - EXIM BANK</t>
  </si>
  <si>
    <t>TC - BIC</t>
  </si>
  <si>
    <t>TC - BDC</t>
  </si>
  <si>
    <t>Taxe de consommation à l'importation</t>
  </si>
  <si>
    <t>Patente à l'importation</t>
  </si>
  <si>
    <t>Licences d'importation du riz de luxe</t>
  </si>
  <si>
    <t>Licences des debits de boissons alcoolisées</t>
  </si>
  <si>
    <t>Acompte Impôt Importation</t>
  </si>
  <si>
    <t>Droit de visas</t>
  </si>
  <si>
    <t>Impôts sur le commerce extérieur</t>
  </si>
  <si>
    <t xml:space="preserve">Droit de Douanes </t>
  </si>
  <si>
    <t>Droit de Douanes</t>
  </si>
  <si>
    <t>Droit des Douanes Spécifique (véhicule)</t>
  </si>
  <si>
    <t>Droit d'exportation</t>
  </si>
  <si>
    <t xml:space="preserve">Exonerations Diverses </t>
  </si>
  <si>
    <t>Divers</t>
  </si>
  <si>
    <t>Taxe sur la Consommation du riz ordinaire</t>
  </si>
  <si>
    <t>Taxe Intérieure sur les Produits Pétroliers</t>
  </si>
  <si>
    <t>Taxe sur la Consommation du riz de luxe</t>
  </si>
  <si>
    <t>Surtaxe sur le riz de luxe</t>
  </si>
  <si>
    <t>Taxe intérieure sur l'alcool</t>
  </si>
  <si>
    <t xml:space="preserve">Taxe intérieure sur les tabacs </t>
  </si>
  <si>
    <t>Taxe intérieure sur le ciment</t>
  </si>
  <si>
    <t>Autres (DAC: 5 %; DAC 10 %; )</t>
  </si>
  <si>
    <t>Autres (Acompte  impot+patente d'import+taxe consom(acompte))</t>
  </si>
  <si>
    <t>Taxe sur le girofle</t>
  </si>
  <si>
    <t>Taxe sur la vanille</t>
  </si>
  <si>
    <t>Taxe sur l'huile d'ylang ylang</t>
  </si>
  <si>
    <t>Revenus du domaine</t>
  </si>
  <si>
    <t>Loyers administratifs</t>
  </si>
  <si>
    <t>Droits et frais Administratifs</t>
  </si>
  <si>
    <t>Regie INRAP</t>
  </si>
  <si>
    <t>Autres produits de la gestion courante</t>
  </si>
  <si>
    <t>Revenus des entreprises</t>
  </si>
  <si>
    <t>Remises et annulations de dettes</t>
  </si>
  <si>
    <t>Restitutions au Trésor des sommes indûment payées</t>
  </si>
  <si>
    <t>Gains de change</t>
  </si>
  <si>
    <t>Autres recettes exceptionnelles</t>
  </si>
  <si>
    <t>Prgramme de Citoyenneté Economique</t>
  </si>
  <si>
    <t>TC - AUTRES CONTRIBUABLES</t>
  </si>
  <si>
    <t>Taxe sur Rémunération Extérieure (TRE)</t>
  </si>
  <si>
    <t>RECETTES INTERIEURES</t>
  </si>
  <si>
    <t>TOTAL RECETTES ET DONS</t>
  </si>
  <si>
    <t>TS - Autres Etablissements Publics</t>
  </si>
  <si>
    <t>Diverses TS</t>
  </si>
  <si>
    <t>IS - HYDROCARBURES</t>
  </si>
  <si>
    <t>IS - COMORES TELECOM</t>
  </si>
  <si>
    <t xml:space="preserve"> Impôts sur le patrimoine</t>
  </si>
  <si>
    <t>Autres droits et taxes à l'importation</t>
  </si>
  <si>
    <t>Autres taxes intérieures</t>
  </si>
  <si>
    <t>Droits et licences de pêches</t>
  </si>
  <si>
    <t>Droits d'accès pêche</t>
  </si>
  <si>
    <t>Taxe sur le paysage audiovisuel national</t>
  </si>
  <si>
    <t>Taxe sur l'environnement</t>
  </si>
  <si>
    <t>Taxe sur les plastiques</t>
  </si>
  <si>
    <t>Taxe volant droite</t>
  </si>
  <si>
    <t>Autres recettes du domaine</t>
  </si>
  <si>
    <t>Droits de stationnement(dt de place, dt de voirie)</t>
  </si>
  <si>
    <t>Taxe de publicité foncière</t>
  </si>
  <si>
    <t>Régie commerce intérieur</t>
  </si>
  <si>
    <t>Régie des examens</t>
  </si>
  <si>
    <t>Regie services des mines</t>
  </si>
  <si>
    <t>Droits phytosanitaires</t>
  </si>
  <si>
    <t>Régie Ministère Intérieure</t>
  </si>
  <si>
    <t>Regie Ministère Affaires Etrangères</t>
  </si>
  <si>
    <t>Regie Ministère Justice</t>
  </si>
  <si>
    <t>Regie Ministère Education</t>
  </si>
  <si>
    <t>Autre Régie documents biometriques (Semlex)</t>
  </si>
  <si>
    <t>Saisie arrêt</t>
  </si>
  <si>
    <t>Frais de poursuites</t>
  </si>
  <si>
    <t>RECETTES NON FISCALES</t>
  </si>
  <si>
    <t>RECETTES FISCALES</t>
  </si>
  <si>
    <t>TRANSFERTS RECUS D'AUTRES BUDGETS</t>
  </si>
  <si>
    <t>Fond d'entretien routier (FER)</t>
  </si>
  <si>
    <t xml:space="preserve">Autres recettes non fiscales </t>
  </si>
  <si>
    <t>Transferts reçus du budget général (RNPA)</t>
  </si>
  <si>
    <t>Transferts reçus des budgets annexes et des comptes speciaux du Trésor</t>
  </si>
  <si>
    <t>Recettes en atténuation-versement au Titre des RAP</t>
  </si>
  <si>
    <t>DONS PROGRAMMES ET LEGS</t>
  </si>
  <si>
    <t>Dons des institutions internationales</t>
  </si>
  <si>
    <t>Dons des gouvernements etrangers</t>
  </si>
  <si>
    <t>Dons intérieurs</t>
  </si>
  <si>
    <t>Fonds de concours</t>
  </si>
  <si>
    <t>Autres dons et legs</t>
  </si>
  <si>
    <t>RECETTES EXCEPTIONNELLES</t>
  </si>
  <si>
    <t>PRODUITS FINANCIERS</t>
  </si>
  <si>
    <t>Intérêts de prêts et créances</t>
  </si>
  <si>
    <t>Intérêts sur les dépôts à terme</t>
  </si>
  <si>
    <t>Revenus des titres de placement</t>
  </si>
  <si>
    <t>Produits de la privatisation</t>
  </si>
  <si>
    <t>Autres produits financiers</t>
  </si>
  <si>
    <t>TRANSFERTS DE CHARGES</t>
  </si>
  <si>
    <t>Transferts de charges courantes</t>
  </si>
  <si>
    <t>Transferts de charges financières</t>
  </si>
  <si>
    <t>Autres transferts de charges</t>
  </si>
  <si>
    <t>Autres recettes fiscales et autres droits d'accises</t>
  </si>
  <si>
    <t>Impôts et taxes intérieurs sur les bien et services</t>
  </si>
  <si>
    <t>Impôts sur le revenu et les bénéfices des entreprises</t>
  </si>
  <si>
    <t>Document biometrique</t>
  </si>
  <si>
    <t xml:space="preserve">Timbres fiscaux </t>
  </si>
  <si>
    <t>Licence Transporteurs</t>
  </si>
  <si>
    <t>Frais administratifs</t>
  </si>
  <si>
    <t>Appui sectoriel</t>
  </si>
  <si>
    <t>TC - MORONI TERMINAL</t>
  </si>
  <si>
    <t>Redevance Port</t>
  </si>
  <si>
    <t>Redevance des fréquences</t>
  </si>
  <si>
    <t>TS - TELMA</t>
  </si>
  <si>
    <t>TC - BATIMENTS ET CONSTRUCTIONS</t>
  </si>
  <si>
    <t>TC - SUPER MARCHE ET MG</t>
  </si>
  <si>
    <t xml:space="preserve">TC - AGENCE ET COMPAGNIE TRANSIT </t>
  </si>
  <si>
    <t>TC - HOTELS ET RESTAURANTS</t>
  </si>
  <si>
    <t>Impôts sur le commerce extétieur et les transactions internationales</t>
  </si>
  <si>
    <t>Redevance Lafarge</t>
  </si>
  <si>
    <t>Autres Produits de la Gestion courante</t>
  </si>
  <si>
    <t>Dividende Moroni Terminal</t>
  </si>
  <si>
    <t>Dividende SNPSF</t>
  </si>
  <si>
    <t>Dividende Comores TELECOM</t>
  </si>
  <si>
    <t>Dividende BCC</t>
  </si>
  <si>
    <t>Dividende BIC</t>
  </si>
  <si>
    <t>Dividende ONICOR</t>
  </si>
  <si>
    <t>Dividende SCH</t>
  </si>
  <si>
    <t>Dividende AIMPSI</t>
  </si>
  <si>
    <t>Autres Dividende</t>
  </si>
  <si>
    <t>Taxes Intérieures à l'importation</t>
  </si>
  <si>
    <t>Régie Ministère Emploi/INJS</t>
  </si>
  <si>
    <t>TS - HOTELS ET RESTAURANTS</t>
  </si>
  <si>
    <t>Dons des organismes privés etrangers</t>
  </si>
  <si>
    <t>Taxe d'importation sur les produits agricoles</t>
  </si>
  <si>
    <t>Taxe d'importation sur les animaux</t>
  </si>
  <si>
    <t>Impôts sur les Agences Immobiliers</t>
  </si>
  <si>
    <t>Taxe de recherches et d'exploitations miniéres</t>
  </si>
  <si>
    <t>Taxe sur les excédents des Assurances</t>
  </si>
  <si>
    <t>Taxe d'Agents générals d'assurance</t>
  </si>
  <si>
    <t>Aides Budgétaires</t>
  </si>
  <si>
    <t>TC - TELMA/TELCO</t>
  </si>
  <si>
    <t>LDFI</t>
  </si>
  <si>
    <t>LDFR Consolidé</t>
  </si>
  <si>
    <t>Bâteaux de plaisance(pavillions)</t>
  </si>
  <si>
    <t>Licences de pêche Nationale</t>
  </si>
  <si>
    <t>Licences de pêche Internationale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</si>
</sst>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omic Sans MS"/>
      <family val="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/>
    </fill>
    <fill>
      <patternFill patternType="lightGray">
        <bgColor theme="0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0" fillId="0" borderId="0" applyFont="0" applyFill="0" applyBorder="0" applyAlignment="0" applyProtection="0"/>
  </cellStyleXfs>
  <cellXfs count="99">
    <xf numFmtId="0" fontId="0" fillId="0" borderId="0" xfId="0"/>
    <xf numFmtId="0" fontId="2" fillId="2" borderId="0" xfId="1" applyFont="1" applyFill="1" applyAlignment="1">
      <alignment horizontal="center"/>
    </xf>
    <xf numFmtId="0" fontId="2" fillId="2" borderId="4" xfId="1" applyFont="1" applyFill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3" fillId="0" borderId="0" xfId="1" applyFont="1"/>
    <xf numFmtId="0" fontId="2" fillId="2" borderId="0" xfId="1" applyFont="1" applyFill="1" applyBorder="1" applyAlignment="1">
      <alignment horizontal="left" vertical="center"/>
    </xf>
    <xf numFmtId="4" fontId="2" fillId="0" borderId="0" xfId="1" applyNumberFormat="1" applyFont="1" applyAlignment="1">
      <alignment horizontal="right"/>
    </xf>
    <xf numFmtId="4" fontId="2" fillId="2" borderId="0" xfId="1" applyNumberFormat="1" applyFont="1" applyFill="1"/>
    <xf numFmtId="0" fontId="2" fillId="2" borderId="0" xfId="1" applyFont="1" applyFill="1" applyBorder="1" applyAlignment="1">
      <alignment horizontal="left" vertical="center" indent="2"/>
    </xf>
    <xf numFmtId="2" fontId="2" fillId="2" borderId="0" xfId="1" applyNumberFormat="1" applyFont="1" applyFill="1"/>
    <xf numFmtId="0" fontId="2" fillId="0" borderId="0" xfId="1" applyFont="1" applyAlignment="1">
      <alignment horizontal="right"/>
    </xf>
    <xf numFmtId="2" fontId="2" fillId="2" borderId="0" xfId="1" applyNumberFormat="1" applyFont="1" applyFill="1" applyAlignment="1">
      <alignment horizontal="left" indent="1"/>
    </xf>
    <xf numFmtId="0" fontId="3" fillId="0" borderId="0" xfId="1" applyFont="1" applyAlignment="1">
      <alignment horizontal="right"/>
    </xf>
    <xf numFmtId="2" fontId="3" fillId="2" borderId="0" xfId="1" applyNumberFormat="1" applyFont="1" applyFill="1" applyAlignment="1">
      <alignment horizontal="left" indent="3"/>
    </xf>
    <xf numFmtId="2" fontId="3" fillId="2" borderId="0" xfId="1" applyNumberFormat="1" applyFont="1" applyFill="1" applyAlignment="1">
      <alignment horizontal="left" indent="1"/>
    </xf>
    <xf numFmtId="4" fontId="3" fillId="0" borderId="0" xfId="1" applyNumberFormat="1" applyFont="1" applyAlignment="1">
      <alignment horizontal="right"/>
    </xf>
    <xf numFmtId="4" fontId="3" fillId="2" borderId="0" xfId="1" applyNumberFormat="1" applyFont="1" applyFill="1"/>
    <xf numFmtId="2" fontId="2" fillId="2" borderId="0" xfId="1" applyNumberFormat="1" applyFont="1" applyFill="1" applyAlignment="1">
      <alignment horizontal="left"/>
    </xf>
    <xf numFmtId="9" fontId="2" fillId="2" borderId="0" xfId="1" applyNumberFormat="1" applyFont="1" applyFill="1" applyAlignment="1">
      <alignment horizontal="left" indent="1"/>
    </xf>
    <xf numFmtId="9" fontId="3" fillId="2" borderId="0" xfId="1" applyNumberFormat="1" applyFont="1" applyFill="1" applyAlignment="1">
      <alignment horizontal="left" indent="1"/>
    </xf>
    <xf numFmtId="2" fontId="3" fillId="2" borderId="0" xfId="1" applyNumberFormat="1" applyFont="1" applyFill="1" applyAlignment="1">
      <alignment horizontal="left" indent="2"/>
    </xf>
    <xf numFmtId="0" fontId="3" fillId="2" borderId="0" xfId="1" applyFont="1" applyFill="1" applyAlignment="1">
      <alignment horizontal="left" indent="2"/>
    </xf>
    <xf numFmtId="0" fontId="3" fillId="2" borderId="0" xfId="1" applyFont="1" applyFill="1"/>
    <xf numFmtId="4" fontId="3" fillId="0" borderId="0" xfId="1" applyNumberFormat="1" applyFont="1" applyFill="1" applyAlignment="1">
      <alignment horizontal="right"/>
    </xf>
    <xf numFmtId="2" fontId="4" fillId="2" borderId="0" xfId="1" applyNumberFormat="1" applyFont="1" applyFill="1" applyAlignment="1">
      <alignment horizontal="left" indent="1"/>
    </xf>
    <xf numFmtId="2" fontId="5" fillId="2" borderId="0" xfId="1" applyNumberFormat="1" applyFont="1" applyFill="1" applyAlignment="1">
      <alignment horizontal="left" indent="1"/>
    </xf>
    <xf numFmtId="9" fontId="4" fillId="2" borderId="0" xfId="1" applyNumberFormat="1" applyFont="1" applyFill="1" applyAlignment="1">
      <alignment horizontal="left" indent="1"/>
    </xf>
    <xf numFmtId="0" fontId="2" fillId="2" borderId="0" xfId="1" applyFont="1" applyFill="1" applyBorder="1" applyAlignment="1">
      <alignment horizontal="center"/>
    </xf>
    <xf numFmtId="0" fontId="2" fillId="0" borderId="0" xfId="1" applyFont="1" applyBorder="1" applyAlignment="1">
      <alignment horizontal="right"/>
    </xf>
    <xf numFmtId="2" fontId="2" fillId="2" borderId="0" xfId="1" applyNumberFormat="1" applyFont="1" applyFill="1" applyBorder="1" applyAlignment="1">
      <alignment horizontal="left" indent="1"/>
    </xf>
    <xf numFmtId="2" fontId="2" fillId="2" borderId="0" xfId="1" applyNumberFormat="1" applyFont="1" applyFill="1" applyBorder="1" applyAlignment="1">
      <alignment horizontal="left"/>
    </xf>
    <xf numFmtId="4" fontId="2" fillId="2" borderId="0" xfId="1" applyNumberFormat="1" applyFont="1" applyFill="1" applyBorder="1"/>
    <xf numFmtId="4" fontId="2" fillId="0" borderId="0" xfId="1" applyNumberFormat="1" applyFont="1" applyBorder="1"/>
    <xf numFmtId="2" fontId="2" fillId="2" borderId="0" xfId="1" applyNumberFormat="1" applyFont="1" applyFill="1" applyBorder="1"/>
    <xf numFmtId="0" fontId="3" fillId="0" borderId="0" xfId="1" applyFont="1" applyBorder="1" applyAlignment="1">
      <alignment horizontal="right"/>
    </xf>
    <xf numFmtId="2" fontId="3" fillId="2" borderId="0" xfId="1" applyNumberFormat="1" applyFont="1" applyFill="1" applyBorder="1" applyAlignment="1">
      <alignment horizontal="left" indent="2"/>
    </xf>
    <xf numFmtId="2" fontId="3" fillId="2" borderId="0" xfId="1" applyNumberFormat="1" applyFont="1" applyFill="1" applyBorder="1" applyAlignment="1">
      <alignment horizontal="left" indent="1"/>
    </xf>
    <xf numFmtId="4" fontId="3" fillId="2" borderId="0" xfId="1" applyNumberFormat="1" applyFont="1" applyFill="1" applyBorder="1" applyAlignment="1">
      <alignment horizontal="right"/>
    </xf>
    <xf numFmtId="4" fontId="3" fillId="0" borderId="0" xfId="1" applyNumberFormat="1" applyFont="1" applyBorder="1" applyAlignment="1">
      <alignment horizontal="left" indent="1"/>
    </xf>
    <xf numFmtId="4" fontId="3" fillId="2" borderId="0" xfId="1" applyNumberFormat="1" applyFont="1" applyFill="1" applyBorder="1"/>
    <xf numFmtId="2" fontId="2" fillId="2" borderId="0" xfId="1" applyNumberFormat="1" applyFont="1" applyFill="1" applyBorder="1" applyAlignment="1">
      <alignment horizontal="left" indent="2"/>
    </xf>
    <xf numFmtId="4" fontId="3" fillId="0" borderId="0" xfId="1" applyNumberFormat="1" applyFont="1" applyBorder="1" applyAlignment="1">
      <alignment horizontal="right"/>
    </xf>
    <xf numFmtId="4" fontId="2" fillId="2" borderId="0" xfId="1" applyNumberFormat="1" applyFont="1" applyFill="1" applyBorder="1" applyAlignment="1">
      <alignment horizontal="right"/>
    </xf>
    <xf numFmtId="9" fontId="3" fillId="2" borderId="0" xfId="1" applyNumberFormat="1" applyFont="1" applyFill="1" applyBorder="1" applyAlignment="1">
      <alignment horizontal="left" indent="1"/>
    </xf>
    <xf numFmtId="0" fontId="3" fillId="0" borderId="0" xfId="1" applyFont="1" applyBorder="1" applyAlignment="1">
      <alignment horizontal="right" vertical="center"/>
    </xf>
    <xf numFmtId="9" fontId="3" fillId="2" borderId="0" xfId="1" applyNumberFormat="1" applyFont="1" applyFill="1" applyBorder="1" applyAlignment="1">
      <alignment horizontal="left" vertical="center"/>
    </xf>
    <xf numFmtId="4" fontId="3" fillId="2" borderId="0" xfId="1" applyNumberFormat="1" applyFont="1" applyFill="1" applyBorder="1" applyAlignment="1">
      <alignment horizontal="right" vertical="center"/>
    </xf>
    <xf numFmtId="4" fontId="3" fillId="0" borderId="0" xfId="1" applyNumberFormat="1" applyFont="1" applyBorder="1" applyAlignment="1">
      <alignment horizontal="right" vertical="center"/>
    </xf>
    <xf numFmtId="2" fontId="3" fillId="2" borderId="0" xfId="1" applyNumberFormat="1" applyFont="1" applyFill="1" applyBorder="1" applyAlignment="1">
      <alignment horizontal="left"/>
    </xf>
    <xf numFmtId="4" fontId="3" fillId="0" borderId="0" xfId="1" applyNumberFormat="1" applyFont="1" applyBorder="1"/>
    <xf numFmtId="4" fontId="3" fillId="0" borderId="0" xfId="1" applyNumberFormat="1" applyFont="1" applyBorder="1" applyAlignment="1">
      <alignment horizontal="left"/>
    </xf>
    <xf numFmtId="0" fontId="2" fillId="2" borderId="0" xfId="1" applyFont="1" applyFill="1" applyBorder="1"/>
    <xf numFmtId="0" fontId="3" fillId="2" borderId="0" xfId="1" applyFont="1" applyFill="1" applyBorder="1"/>
    <xf numFmtId="0" fontId="3" fillId="0" borderId="5" xfId="1" applyFont="1" applyBorder="1" applyAlignment="1">
      <alignment horizontal="right"/>
    </xf>
    <xf numFmtId="0" fontId="3" fillId="2" borderId="5" xfId="1" applyFont="1" applyFill="1" applyBorder="1"/>
    <xf numFmtId="4" fontId="3" fillId="0" borderId="5" xfId="1" applyNumberFormat="1" applyFont="1" applyBorder="1"/>
    <xf numFmtId="0" fontId="7" fillId="0" borderId="0" xfId="0" applyFont="1"/>
    <xf numFmtId="0" fontId="3" fillId="2" borderId="0" xfId="1" applyFont="1" applyFill="1" applyAlignment="1">
      <alignment horizontal="right"/>
    </xf>
    <xf numFmtId="4" fontId="2" fillId="2" borderId="0" xfId="0" applyNumberFormat="1" applyFont="1" applyFill="1" applyBorder="1"/>
    <xf numFmtId="0" fontId="8" fillId="0" borderId="0" xfId="0" applyFont="1"/>
    <xf numFmtId="2" fontId="3" fillId="2" borderId="0" xfId="1" applyNumberFormat="1" applyFont="1" applyFill="1"/>
    <xf numFmtId="0" fontId="2" fillId="0" borderId="0" xfId="1" applyFont="1"/>
    <xf numFmtId="0" fontId="2" fillId="2" borderId="0" xfId="1" applyFont="1" applyFill="1"/>
    <xf numFmtId="2" fontId="3" fillId="2" borderId="5" xfId="1" applyNumberFormat="1" applyFont="1" applyFill="1" applyBorder="1" applyAlignment="1">
      <alignment horizontal="left" indent="2"/>
    </xf>
    <xf numFmtId="0" fontId="2" fillId="0" borderId="0" xfId="1" applyFont="1" applyBorder="1"/>
    <xf numFmtId="4" fontId="2" fillId="0" borderId="0" xfId="1" applyNumberFormat="1" applyFont="1" applyBorder="1" applyAlignment="1">
      <alignment horizontal="center"/>
    </xf>
    <xf numFmtId="4" fontId="2" fillId="0" borderId="0" xfId="1" applyNumberFormat="1" applyFont="1" applyBorder="1" applyAlignment="1">
      <alignment horizontal="right"/>
    </xf>
    <xf numFmtId="4" fontId="3" fillId="0" borderId="0" xfId="1" applyNumberFormat="1" applyFont="1" applyBorder="1" applyAlignment="1"/>
    <xf numFmtId="0" fontId="3" fillId="2" borderId="0" xfId="1" applyFont="1" applyFill="1" applyBorder="1" applyAlignment="1">
      <alignment horizontal="right"/>
    </xf>
    <xf numFmtId="0" fontId="3" fillId="3" borderId="0" xfId="1" applyFont="1" applyFill="1"/>
    <xf numFmtId="0" fontId="2" fillId="4" borderId="0" xfId="1" applyFont="1" applyFill="1" applyBorder="1" applyAlignment="1">
      <alignment horizontal="left" vertical="center" indent="2"/>
    </xf>
    <xf numFmtId="4" fontId="2" fillId="3" borderId="0" xfId="1" applyNumberFormat="1" applyFont="1" applyFill="1" applyAlignment="1">
      <alignment horizontal="right"/>
    </xf>
    <xf numFmtId="43" fontId="7" fillId="0" borderId="0" xfId="2" applyFont="1"/>
    <xf numFmtId="0" fontId="2" fillId="2" borderId="4" xfId="1" applyFont="1" applyFill="1" applyBorder="1" applyAlignment="1">
      <alignment horizontal="right" vertical="center"/>
    </xf>
    <xf numFmtId="4" fontId="2" fillId="2" borderId="0" xfId="1" applyNumberFormat="1" applyFont="1" applyFill="1" applyAlignment="1">
      <alignment horizontal="right"/>
    </xf>
    <xf numFmtId="4" fontId="2" fillId="4" borderId="0" xfId="1" applyNumberFormat="1" applyFont="1" applyFill="1" applyAlignment="1">
      <alignment horizontal="right"/>
    </xf>
    <xf numFmtId="4" fontId="3" fillId="2" borderId="0" xfId="1" applyNumberFormat="1" applyFont="1" applyFill="1" applyAlignment="1">
      <alignment horizontal="right"/>
    </xf>
    <xf numFmtId="4" fontId="2" fillId="2" borderId="0" xfId="1" applyNumberFormat="1" applyFont="1" applyFill="1" applyBorder="1" applyAlignment="1">
      <alignment horizontal="right" vertical="center"/>
    </xf>
    <xf numFmtId="4" fontId="3" fillId="2" borderId="5" xfId="1" applyNumberFormat="1" applyFont="1" applyFill="1" applyBorder="1" applyAlignment="1">
      <alignment horizontal="right" vertical="center"/>
    </xf>
    <xf numFmtId="4" fontId="3" fillId="2" borderId="0" xfId="0" applyNumberFormat="1" applyFont="1" applyFill="1" applyBorder="1" applyAlignment="1">
      <alignment horizontal="right"/>
    </xf>
    <xf numFmtId="4" fontId="2" fillId="2" borderId="0" xfId="0" applyNumberFormat="1" applyFont="1" applyFill="1" applyBorder="1" applyAlignment="1">
      <alignment horizontal="right"/>
    </xf>
    <xf numFmtId="4" fontId="3" fillId="2" borderId="5" xfId="1" applyNumberFormat="1" applyFont="1" applyFill="1" applyBorder="1" applyAlignment="1">
      <alignment horizontal="right"/>
    </xf>
    <xf numFmtId="4" fontId="3" fillId="2" borderId="0" xfId="0" applyNumberFormat="1" applyFont="1" applyFill="1" applyAlignment="1">
      <alignment horizontal="right"/>
    </xf>
    <xf numFmtId="0" fontId="7" fillId="0" borderId="0" xfId="0" applyFont="1" applyAlignment="1">
      <alignment horizontal="right"/>
    </xf>
    <xf numFmtId="4" fontId="4" fillId="2" borderId="0" xfId="1" applyNumberFormat="1" applyFont="1" applyFill="1" applyAlignment="1">
      <alignment horizontal="right"/>
    </xf>
    <xf numFmtId="4" fontId="7" fillId="0" borderId="0" xfId="0" applyNumberFormat="1" applyFont="1"/>
    <xf numFmtId="0" fontId="2" fillId="2" borderId="0" xfId="1" applyFont="1" applyFill="1" applyBorder="1" applyAlignment="1">
      <alignment horizontal="right" vertical="center"/>
    </xf>
    <xf numFmtId="3" fontId="2" fillId="2" borderId="0" xfId="1" applyNumberFormat="1" applyFont="1" applyFill="1" applyAlignment="1">
      <alignment horizontal="right"/>
    </xf>
    <xf numFmtId="3" fontId="2" fillId="2" borderId="0" xfId="1" applyNumberFormat="1" applyFont="1" applyFill="1" applyAlignment="1"/>
    <xf numFmtId="3" fontId="2" fillId="0" borderId="0" xfId="1" applyNumberFormat="1" applyFont="1" applyAlignment="1">
      <alignment horizontal="right"/>
    </xf>
    <xf numFmtId="0" fontId="12" fillId="0" borderId="0" xfId="0" applyFont="1" applyFill="1" applyBorder="1" applyAlignment="1">
      <alignment horizontal="left" indent="2"/>
    </xf>
    <xf numFmtId="3" fontId="3" fillId="2" borderId="0" xfId="1" applyNumberFormat="1" applyFont="1" applyFill="1" applyBorder="1" applyAlignment="1">
      <alignment horizontal="right"/>
    </xf>
    <xf numFmtId="0" fontId="7" fillId="2" borderId="0" xfId="0" applyFont="1" applyFill="1"/>
    <xf numFmtId="0" fontId="7" fillId="0" borderId="0" xfId="0" applyFont="1" applyBorder="1"/>
    <xf numFmtId="4" fontId="2" fillId="0" borderId="0" xfId="1" applyNumberFormat="1" applyFont="1" applyFill="1" applyAlignment="1">
      <alignment horizontal="right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11" fillId="0" borderId="2" xfId="0" applyFont="1" applyBorder="1" applyAlignment="1"/>
    <xf numFmtId="0" fontId="11" fillId="0" borderId="3" xfId="0" applyFont="1" applyBorder="1" applyAlignment="1"/>
  </cellXfs>
  <cellStyles count="3">
    <cellStyle name="Milliers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R264"/>
  <sheetViews>
    <sheetView topLeftCell="C1" workbookViewId="0">
      <selection activeCell="C1" sqref="A1:XFD1048576"/>
    </sheetView>
  </sheetViews>
  <sheetFormatPr baseColWidth="10" defaultRowHeight="15"/>
  <cols>
    <col min="1" max="1" width="10.140625" style="56" customWidth="1"/>
    <col min="2" max="2" width="64" style="56" customWidth="1"/>
    <col min="3" max="3" width="8.5703125" style="56" bestFit="1" customWidth="1"/>
    <col min="4" max="4" width="25.42578125" style="56" bestFit="1" customWidth="1"/>
    <col min="5" max="5" width="23.85546875" style="83" customWidth="1"/>
    <col min="6" max="6" width="25.42578125" style="83" bestFit="1" customWidth="1"/>
    <col min="7" max="8" width="19.28515625" style="83" customWidth="1"/>
    <col min="9" max="9" width="22.28515625" style="83" bestFit="1" customWidth="1"/>
    <col min="10" max="10" width="19.85546875" style="56" customWidth="1"/>
    <col min="11" max="11" width="15.85546875" style="56" customWidth="1"/>
    <col min="12" max="12" width="11.42578125" style="56" customWidth="1"/>
    <col min="13" max="14" width="15.85546875" style="56" customWidth="1"/>
    <col min="15" max="15" width="16.7109375" style="56" customWidth="1"/>
    <col min="16" max="16" width="16.42578125" style="56" customWidth="1"/>
    <col min="17" max="17" width="14.5703125" style="56" customWidth="1"/>
    <col min="18" max="18" width="16" style="56" customWidth="1"/>
    <col min="19" max="20" width="11.42578125" style="56" customWidth="1"/>
    <col min="21" max="16384" width="11.42578125" style="56"/>
  </cols>
  <sheetData>
    <row r="1" spans="1:18" ht="15.75">
      <c r="A1" s="95"/>
      <c r="B1" s="1"/>
      <c r="C1" s="1"/>
      <c r="D1" s="95"/>
      <c r="E1" s="96">
        <v>2017</v>
      </c>
      <c r="F1" s="97"/>
      <c r="G1" s="97"/>
      <c r="H1" s="97"/>
      <c r="I1" s="98"/>
    </row>
    <row r="2" spans="1:18" ht="16.5" thickBot="1">
      <c r="A2" s="95"/>
      <c r="B2" s="1"/>
      <c r="C2" s="2" t="s">
        <v>0</v>
      </c>
      <c r="D2" s="3" t="s">
        <v>243</v>
      </c>
      <c r="E2" s="73" t="s">
        <v>244</v>
      </c>
      <c r="F2" s="73" t="s">
        <v>1</v>
      </c>
      <c r="G2" s="73" t="s">
        <v>2</v>
      </c>
      <c r="H2" s="73" t="s">
        <v>3</v>
      </c>
      <c r="I2" s="73" t="s">
        <v>4</v>
      </c>
      <c r="K2" s="86"/>
    </row>
    <row r="3" spans="1:18" ht="15.75">
      <c r="A3" s="4"/>
      <c r="B3" s="5" t="s">
        <v>150</v>
      </c>
      <c r="C3" s="5"/>
      <c r="D3" s="88">
        <v>126973398668.12</v>
      </c>
      <c r="E3" s="87">
        <f t="shared" ref="E3:E8" si="0">SUM(F3:I3)</f>
        <v>112580401229.12</v>
      </c>
      <c r="F3" s="87">
        <f>F4+F237</f>
        <v>108936566070.12</v>
      </c>
      <c r="G3" s="87">
        <f>G4+G237</f>
        <v>1522008087</v>
      </c>
      <c r="H3" s="74">
        <f>H4+H237</f>
        <v>1466316056</v>
      </c>
      <c r="I3" s="74">
        <f>I4+I237</f>
        <v>655511016</v>
      </c>
    </row>
    <row r="4" spans="1:18" ht="15.75">
      <c r="A4" s="4"/>
      <c r="B4" s="5" t="s">
        <v>149</v>
      </c>
      <c r="C4" s="5"/>
      <c r="D4" s="89">
        <v>81649398668.119995</v>
      </c>
      <c r="E4" s="87">
        <f t="shared" si="0"/>
        <v>64359604979.120003</v>
      </c>
      <c r="F4" s="87">
        <f>F6+F7+F234</f>
        <v>60715769820.120003</v>
      </c>
      <c r="G4" s="87">
        <f>G5+G72+G196</f>
        <v>1522008087</v>
      </c>
      <c r="H4" s="74">
        <f>H5+H72+H196</f>
        <v>1466316056</v>
      </c>
      <c r="I4" s="74">
        <f>I5+I72+I196</f>
        <v>655511016</v>
      </c>
      <c r="N4" s="85"/>
      <c r="O4" s="85"/>
      <c r="P4" s="85"/>
      <c r="Q4" s="85"/>
      <c r="R4" s="85"/>
    </row>
    <row r="5" spans="1:18" ht="15.75">
      <c r="A5" s="69"/>
      <c r="B5" s="70" t="s">
        <v>7</v>
      </c>
      <c r="C5" s="70"/>
      <c r="D5" s="71">
        <v>5646426198</v>
      </c>
      <c r="E5" s="75">
        <f>SUM(F5:I5)</f>
        <v>2973010919</v>
      </c>
      <c r="F5" s="75">
        <f>F12+F31+F51+F211+F214+F215+F216+F217+F213</f>
        <v>410981898</v>
      </c>
      <c r="G5" s="75">
        <f>G8+G47</f>
        <v>1170467115</v>
      </c>
      <c r="H5" s="75">
        <f>H8+H47</f>
        <v>1040185606</v>
      </c>
      <c r="I5" s="75">
        <f>I8+I47</f>
        <v>351376300</v>
      </c>
      <c r="N5" s="85"/>
      <c r="O5" s="85"/>
      <c r="P5" s="85"/>
      <c r="Q5" s="85"/>
      <c r="R5" s="85"/>
    </row>
    <row r="6" spans="1:18" ht="15.75">
      <c r="A6" s="4"/>
      <c r="B6" s="8" t="s">
        <v>5</v>
      </c>
      <c r="C6" s="8"/>
      <c r="D6" s="6">
        <v>60777066859.120003</v>
      </c>
      <c r="E6" s="74">
        <f t="shared" si="0"/>
        <v>51734618078.120003</v>
      </c>
      <c r="F6" s="74">
        <f>F8+F72</f>
        <v>48772287552.120003</v>
      </c>
      <c r="G6" s="74">
        <f>G8+G72</f>
        <v>1135773307</v>
      </c>
      <c r="H6" s="74">
        <f>H8+H72</f>
        <v>1240105703</v>
      </c>
      <c r="I6" s="74">
        <f>I8+I72</f>
        <v>586451516</v>
      </c>
      <c r="N6" s="85"/>
      <c r="O6" s="85"/>
      <c r="P6" s="85"/>
      <c r="Q6" s="85"/>
      <c r="R6" s="85"/>
    </row>
    <row r="7" spans="1:18" ht="15.75">
      <c r="A7" s="4"/>
      <c r="B7" s="8" t="s">
        <v>6</v>
      </c>
      <c r="C7" s="9"/>
      <c r="D7" s="6">
        <v>20872331809</v>
      </c>
      <c r="E7" s="74">
        <f t="shared" si="0"/>
        <v>12624986901</v>
      </c>
      <c r="F7" s="74">
        <f>F47+F196+F245+F253+F260</f>
        <v>11943482268</v>
      </c>
      <c r="G7" s="74">
        <f>G47+G196</f>
        <v>386234780</v>
      </c>
      <c r="H7" s="74">
        <f>H47+H196</f>
        <v>226210353</v>
      </c>
      <c r="I7" s="74">
        <f>I47+I196</f>
        <v>69059500</v>
      </c>
      <c r="N7" s="85"/>
      <c r="O7" s="85"/>
      <c r="P7" s="85"/>
      <c r="Q7" s="85"/>
      <c r="R7" s="85"/>
    </row>
    <row r="8" spans="1:18" ht="16.5">
      <c r="A8" s="10">
        <v>71</v>
      </c>
      <c r="B8" s="9" t="s">
        <v>179</v>
      </c>
      <c r="C8" s="9"/>
      <c r="D8" s="7">
        <v>3818741800</v>
      </c>
      <c r="E8" s="74">
        <f t="shared" si="0"/>
        <v>1880524388</v>
      </c>
      <c r="F8" s="74">
        <f>F9+F12+F15+F39+F42</f>
        <v>0</v>
      </c>
      <c r="G8" s="74">
        <f>G9+G12+G15+G39+G42</f>
        <v>784232335</v>
      </c>
      <c r="H8" s="74">
        <f>H9+H12+H15+H39+H42</f>
        <v>813975253</v>
      </c>
      <c r="I8" s="74">
        <f>I9+I12+I15+I39+I42</f>
        <v>282316800</v>
      </c>
      <c r="K8" s="90"/>
      <c r="N8" s="85"/>
      <c r="O8" s="85"/>
      <c r="P8" s="85"/>
      <c r="Q8" s="85"/>
      <c r="R8" s="85"/>
    </row>
    <row r="9" spans="1:18" ht="15.75">
      <c r="A9" s="10">
        <v>711</v>
      </c>
      <c r="B9" s="9" t="s">
        <v>205</v>
      </c>
      <c r="C9" s="9"/>
      <c r="D9" s="6">
        <v>350172100</v>
      </c>
      <c r="E9" s="74">
        <f t="shared" ref="E9:E70" si="1">SUM(F9:I9)</f>
        <v>112568598</v>
      </c>
      <c r="F9" s="74"/>
      <c r="G9" s="74">
        <f t="shared" ref="G9:I10" si="2">G10</f>
        <v>74105600</v>
      </c>
      <c r="H9" s="74">
        <f t="shared" si="2"/>
        <v>33855598</v>
      </c>
      <c r="I9" s="74">
        <f t="shared" si="2"/>
        <v>4607400</v>
      </c>
      <c r="M9" s="85"/>
      <c r="N9" s="85"/>
      <c r="O9" s="85"/>
      <c r="P9" s="85"/>
      <c r="Q9" s="85"/>
      <c r="R9" s="85"/>
    </row>
    <row r="10" spans="1:18" ht="15.75">
      <c r="A10" s="10">
        <v>7111</v>
      </c>
      <c r="B10" s="11" t="s">
        <v>8</v>
      </c>
      <c r="C10" s="9"/>
      <c r="D10" s="6">
        <v>350172100</v>
      </c>
      <c r="E10" s="74">
        <f t="shared" si="1"/>
        <v>112568598</v>
      </c>
      <c r="F10" s="74">
        <f>F11</f>
        <v>0</v>
      </c>
      <c r="G10" s="74">
        <f t="shared" si="2"/>
        <v>74105600</v>
      </c>
      <c r="H10" s="74">
        <f t="shared" si="2"/>
        <v>33855598</v>
      </c>
      <c r="I10" s="74">
        <f t="shared" si="2"/>
        <v>4607400</v>
      </c>
      <c r="O10" s="85"/>
      <c r="P10" s="85"/>
      <c r="Q10" s="85"/>
      <c r="R10" s="85"/>
    </row>
    <row r="11" spans="1:18" ht="15.75">
      <c r="A11" s="12">
        <v>71110</v>
      </c>
      <c r="B11" s="13" t="s">
        <v>9</v>
      </c>
      <c r="C11" s="14"/>
      <c r="D11" s="15">
        <v>350172100</v>
      </c>
      <c r="E11" s="76">
        <f t="shared" si="1"/>
        <v>112568598</v>
      </c>
      <c r="F11" s="76"/>
      <c r="G11" s="82">
        <v>74105600</v>
      </c>
      <c r="H11" s="76">
        <v>33855598</v>
      </c>
      <c r="I11" s="76">
        <v>4607400</v>
      </c>
      <c r="O11" s="85"/>
      <c r="P11" s="85"/>
      <c r="Q11" s="85"/>
      <c r="R11" s="85"/>
    </row>
    <row r="12" spans="1:18" ht="15.75">
      <c r="A12" s="10">
        <v>713</v>
      </c>
      <c r="B12" s="11" t="s">
        <v>155</v>
      </c>
      <c r="C12" s="9"/>
      <c r="D12" s="6">
        <v>123200000</v>
      </c>
      <c r="E12" s="74">
        <f t="shared" si="1"/>
        <v>23389582</v>
      </c>
      <c r="F12" s="74">
        <f>F13+F14</f>
        <v>0</v>
      </c>
      <c r="G12" s="74">
        <f>G13</f>
        <v>14185442</v>
      </c>
      <c r="H12" s="74">
        <f>H13</f>
        <v>7604140</v>
      </c>
      <c r="I12" s="74">
        <f>I13</f>
        <v>1600000</v>
      </c>
      <c r="O12" s="85"/>
      <c r="P12" s="85"/>
      <c r="Q12" s="85"/>
      <c r="R12" s="85"/>
    </row>
    <row r="13" spans="1:18" ht="15.75">
      <c r="A13" s="12">
        <v>7130</v>
      </c>
      <c r="B13" s="13" t="s">
        <v>10</v>
      </c>
      <c r="C13" s="14"/>
      <c r="D13" s="15">
        <v>101600000</v>
      </c>
      <c r="E13" s="76">
        <f t="shared" si="1"/>
        <v>23389582</v>
      </c>
      <c r="F13" s="76"/>
      <c r="G13" s="76">
        <v>14185442</v>
      </c>
      <c r="H13" s="76">
        <v>7604140</v>
      </c>
      <c r="I13" s="76">
        <v>1600000</v>
      </c>
      <c r="O13" s="85"/>
      <c r="P13" s="85"/>
      <c r="Q13" s="85"/>
      <c r="R13" s="85"/>
    </row>
    <row r="14" spans="1:18" ht="15.75">
      <c r="A14" s="12">
        <v>7131</v>
      </c>
      <c r="B14" s="13" t="s">
        <v>237</v>
      </c>
      <c r="C14" s="14"/>
      <c r="D14" s="15">
        <v>21600000</v>
      </c>
      <c r="E14" s="76">
        <f t="shared" si="1"/>
        <v>0</v>
      </c>
      <c r="F14" s="76">
        <v>0</v>
      </c>
      <c r="G14" s="76">
        <v>0</v>
      </c>
      <c r="H14" s="76">
        <v>0</v>
      </c>
      <c r="I14" s="76">
        <v>0</v>
      </c>
      <c r="O14" s="85"/>
      <c r="P14" s="85"/>
      <c r="Q14" s="85"/>
      <c r="R14" s="85"/>
    </row>
    <row r="15" spans="1:18" ht="15.75">
      <c r="A15" s="10">
        <v>714</v>
      </c>
      <c r="B15" s="17" t="s">
        <v>11</v>
      </c>
      <c r="C15" s="9"/>
      <c r="D15" s="6">
        <v>2342194700</v>
      </c>
      <c r="E15" s="74">
        <f t="shared" si="1"/>
        <v>840478708</v>
      </c>
      <c r="F15" s="74">
        <f>F16+F21+F26+F31+F35</f>
        <v>0</v>
      </c>
      <c r="G15" s="74">
        <f>G16+G21+G26+G31+G35</f>
        <v>577366293</v>
      </c>
      <c r="H15" s="74">
        <f>H16+H21+H26+H31+H35</f>
        <v>210438015</v>
      </c>
      <c r="I15" s="74">
        <f>I16+I21+I26+I31+I35</f>
        <v>52674400</v>
      </c>
    </row>
    <row r="16" spans="1:18" ht="15.75">
      <c r="A16" s="10">
        <v>7140</v>
      </c>
      <c r="B16" s="11" t="s">
        <v>12</v>
      </c>
      <c r="C16" s="11"/>
      <c r="D16" s="7">
        <v>1237639100</v>
      </c>
      <c r="E16" s="74">
        <f>SUM(F16:I16)</f>
        <v>676510757</v>
      </c>
      <c r="F16" s="74">
        <f>SUM(F17:F20)</f>
        <v>0</v>
      </c>
      <c r="G16" s="74">
        <f>SUM(G17:G20)</f>
        <v>458049754</v>
      </c>
      <c r="H16" s="74">
        <f>SUM(H17:H20)</f>
        <v>180247603</v>
      </c>
      <c r="I16" s="74">
        <f>SUM(I17:I20)</f>
        <v>38213400</v>
      </c>
    </row>
    <row r="17" spans="1:12" ht="15.75">
      <c r="A17" s="12">
        <v>71400</v>
      </c>
      <c r="B17" s="13" t="s">
        <v>13</v>
      </c>
      <c r="C17" s="14"/>
      <c r="D17" s="15">
        <v>331190000</v>
      </c>
      <c r="E17" s="76">
        <f>SUM(G17:I17)</f>
        <v>145796668</v>
      </c>
      <c r="F17" s="76"/>
      <c r="G17" s="76">
        <v>124436668</v>
      </c>
      <c r="H17" s="76">
        <v>21360000</v>
      </c>
      <c r="I17" s="76">
        <v>0</v>
      </c>
    </row>
    <row r="18" spans="1:12" ht="15.75">
      <c r="A18" s="12">
        <v>71401</v>
      </c>
      <c r="B18" s="13" t="s">
        <v>14</v>
      </c>
      <c r="C18" s="14"/>
      <c r="D18" s="15">
        <v>247799300</v>
      </c>
      <c r="E18" s="76">
        <f t="shared" si="1"/>
        <v>55317224</v>
      </c>
      <c r="F18" s="76"/>
      <c r="G18" s="76">
        <v>50317224</v>
      </c>
      <c r="H18" s="76">
        <v>5000000</v>
      </c>
      <c r="I18" s="23">
        <v>0</v>
      </c>
    </row>
    <row r="19" spans="1:12" ht="15.75">
      <c r="A19" s="12">
        <v>71402</v>
      </c>
      <c r="B19" s="13" t="s">
        <v>15</v>
      </c>
      <c r="C19" s="14"/>
      <c r="D19" s="15">
        <v>66348000</v>
      </c>
      <c r="E19" s="76">
        <f t="shared" si="1"/>
        <v>4630653</v>
      </c>
      <c r="F19" s="76"/>
      <c r="G19" s="76">
        <v>2840000</v>
      </c>
      <c r="H19" s="76">
        <v>1790653</v>
      </c>
      <c r="I19" s="76">
        <v>0</v>
      </c>
    </row>
    <row r="20" spans="1:12" ht="15.75">
      <c r="A20" s="12">
        <v>71408</v>
      </c>
      <c r="B20" s="13" t="s">
        <v>16</v>
      </c>
      <c r="C20" s="14"/>
      <c r="D20" s="15">
        <v>592301800</v>
      </c>
      <c r="E20" s="76">
        <f t="shared" si="1"/>
        <v>470766212</v>
      </c>
      <c r="F20" s="76"/>
      <c r="G20" s="76">
        <v>280455862</v>
      </c>
      <c r="H20" s="76">
        <v>152096950</v>
      </c>
      <c r="I20" s="76">
        <v>38213400</v>
      </c>
    </row>
    <row r="21" spans="1:12" ht="15.75">
      <c r="A21" s="10">
        <v>7141</v>
      </c>
      <c r="B21" s="11" t="s">
        <v>17</v>
      </c>
      <c r="C21" s="11"/>
      <c r="D21" s="7">
        <v>631809600</v>
      </c>
      <c r="E21" s="74">
        <f>SUM(F21:I21)</f>
        <v>53278445</v>
      </c>
      <c r="F21" s="74">
        <f>SUM(F22:F25)</f>
        <v>0</v>
      </c>
      <c r="G21" s="74">
        <f>SUM(G22:G25)</f>
        <v>37527708</v>
      </c>
      <c r="H21" s="74">
        <f>SUM(H22:H25)</f>
        <v>12636237</v>
      </c>
      <c r="I21" s="74">
        <f>SUM(I22:I25)</f>
        <v>3114500</v>
      </c>
    </row>
    <row r="22" spans="1:12" ht="15.75">
      <c r="A22" s="12">
        <v>71410</v>
      </c>
      <c r="B22" s="13" t="s">
        <v>18</v>
      </c>
      <c r="C22" s="14"/>
      <c r="D22" s="15">
        <v>19398000</v>
      </c>
      <c r="E22" s="76">
        <f>SUM(F22:I22)</f>
        <v>5398000</v>
      </c>
      <c r="F22" s="76"/>
      <c r="G22" s="76">
        <v>4000000</v>
      </c>
      <c r="H22" s="76">
        <v>200000</v>
      </c>
      <c r="I22" s="23">
        <v>1198000</v>
      </c>
    </row>
    <row r="23" spans="1:12" ht="15.75">
      <c r="A23" s="12">
        <v>71411</v>
      </c>
      <c r="B23" s="13" t="s">
        <v>19</v>
      </c>
      <c r="C23" s="14"/>
      <c r="D23" s="15">
        <v>27797700</v>
      </c>
      <c r="E23" s="76">
        <f t="shared" si="1"/>
        <v>4397700</v>
      </c>
      <c r="F23" s="76"/>
      <c r="G23" s="76">
        <v>2253700</v>
      </c>
      <c r="H23" s="76">
        <v>1600000</v>
      </c>
      <c r="I23" s="23">
        <v>544000</v>
      </c>
    </row>
    <row r="24" spans="1:12" ht="15.75">
      <c r="A24" s="12">
        <v>71412</v>
      </c>
      <c r="B24" s="13" t="s">
        <v>20</v>
      </c>
      <c r="C24" s="14"/>
      <c r="D24" s="15">
        <v>343570900</v>
      </c>
      <c r="E24" s="76">
        <f t="shared" si="1"/>
        <v>27294414</v>
      </c>
      <c r="F24" s="76"/>
      <c r="G24" s="76">
        <v>18769414</v>
      </c>
      <c r="H24" s="76">
        <v>8000000</v>
      </c>
      <c r="I24" s="23">
        <v>525000</v>
      </c>
    </row>
    <row r="25" spans="1:12" ht="15.75">
      <c r="A25" s="12">
        <v>71413</v>
      </c>
      <c r="B25" s="13" t="s">
        <v>21</v>
      </c>
      <c r="C25" s="14"/>
      <c r="D25" s="15">
        <v>241043000</v>
      </c>
      <c r="E25" s="76">
        <f t="shared" si="1"/>
        <v>16188331</v>
      </c>
      <c r="F25" s="76"/>
      <c r="G25" s="76">
        <v>12504594</v>
      </c>
      <c r="H25" s="76">
        <v>2836237</v>
      </c>
      <c r="I25" s="23">
        <v>847500</v>
      </c>
    </row>
    <row r="26" spans="1:12" ht="15.75">
      <c r="A26" s="10">
        <v>7142</v>
      </c>
      <c r="B26" s="11" t="s">
        <v>22</v>
      </c>
      <c r="C26" s="11"/>
      <c r="D26" s="7">
        <v>295946000</v>
      </c>
      <c r="E26" s="74">
        <f t="shared" si="1"/>
        <v>61982300</v>
      </c>
      <c r="F26" s="74">
        <f>SUM(F27:F30)</f>
        <v>0</v>
      </c>
      <c r="G26" s="74">
        <f>SUM(G27:G30)</f>
        <v>39291625</v>
      </c>
      <c r="H26" s="74">
        <f>SUM(H27:H30)</f>
        <v>14904175</v>
      </c>
      <c r="I26" s="94">
        <f>SUM(I27:I30)</f>
        <v>7786500</v>
      </c>
    </row>
    <row r="27" spans="1:12" ht="15.75">
      <c r="A27" s="12">
        <v>71420</v>
      </c>
      <c r="B27" s="13" t="s">
        <v>23</v>
      </c>
      <c r="C27" s="14"/>
      <c r="D27" s="15">
        <v>21650000</v>
      </c>
      <c r="E27" s="76">
        <f t="shared" si="1"/>
        <v>550000</v>
      </c>
      <c r="F27" s="76"/>
      <c r="G27" s="76">
        <v>400000</v>
      </c>
      <c r="H27" s="76">
        <v>150000</v>
      </c>
      <c r="I27" s="23">
        <v>0</v>
      </c>
    </row>
    <row r="28" spans="1:12" ht="15.75">
      <c r="A28" s="12">
        <v>71421</v>
      </c>
      <c r="B28" s="13" t="s">
        <v>24</v>
      </c>
      <c r="C28" s="14"/>
      <c r="D28" s="15">
        <v>42500000</v>
      </c>
      <c r="E28" s="76">
        <f t="shared" si="1"/>
        <v>21734211</v>
      </c>
      <c r="F28" s="76"/>
      <c r="G28" s="76">
        <v>15734211</v>
      </c>
      <c r="H28" s="76">
        <v>6000000</v>
      </c>
      <c r="I28" s="76">
        <v>0</v>
      </c>
    </row>
    <row r="29" spans="1:12" ht="15.75">
      <c r="A29" s="12">
        <v>71422</v>
      </c>
      <c r="B29" s="13" t="s">
        <v>25</v>
      </c>
      <c r="C29" s="14"/>
      <c r="D29" s="15">
        <v>104096000</v>
      </c>
      <c r="E29" s="76">
        <f t="shared" si="1"/>
        <v>31434714</v>
      </c>
      <c r="F29" s="76"/>
      <c r="G29" s="76">
        <v>18769414</v>
      </c>
      <c r="H29" s="76">
        <v>8569300</v>
      </c>
      <c r="I29" s="76">
        <v>4096000</v>
      </c>
    </row>
    <row r="30" spans="1:12" ht="15.75">
      <c r="A30" s="12">
        <v>71423</v>
      </c>
      <c r="B30" s="13" t="s">
        <v>26</v>
      </c>
      <c r="C30" s="14"/>
      <c r="D30" s="15">
        <v>127700000</v>
      </c>
      <c r="E30" s="76">
        <f t="shared" si="1"/>
        <v>8263375</v>
      </c>
      <c r="F30" s="76"/>
      <c r="G30" s="76">
        <v>4388000</v>
      </c>
      <c r="H30" s="76">
        <v>184875</v>
      </c>
      <c r="I30" s="76">
        <v>3690500</v>
      </c>
    </row>
    <row r="31" spans="1:12" ht="15.75">
      <c r="A31" s="10">
        <v>7143</v>
      </c>
      <c r="B31" s="11" t="s">
        <v>27</v>
      </c>
      <c r="C31" s="18"/>
      <c r="D31" s="6">
        <v>84150000</v>
      </c>
      <c r="E31" s="74">
        <f t="shared" si="1"/>
        <v>13847206</v>
      </c>
      <c r="F31" s="74">
        <f>F32+F33+F34</f>
        <v>0</v>
      </c>
      <c r="G31" s="74">
        <f>G32</f>
        <v>11697206</v>
      </c>
      <c r="H31" s="74">
        <f>H32</f>
        <v>1650000</v>
      </c>
      <c r="I31" s="74">
        <f>I32</f>
        <v>500000</v>
      </c>
    </row>
    <row r="32" spans="1:12" ht="15.75">
      <c r="A32" s="12">
        <v>71430</v>
      </c>
      <c r="B32" s="14" t="s">
        <v>27</v>
      </c>
      <c r="C32" s="19">
        <v>0.05</v>
      </c>
      <c r="D32" s="15">
        <v>59650000</v>
      </c>
      <c r="E32" s="76">
        <f t="shared" si="1"/>
        <v>13847206</v>
      </c>
      <c r="F32" s="76"/>
      <c r="G32" s="76">
        <v>11697206</v>
      </c>
      <c r="H32" s="76">
        <v>1650000</v>
      </c>
      <c r="I32" s="76">
        <v>500000</v>
      </c>
      <c r="L32" s="76"/>
    </row>
    <row r="33" spans="1:9" ht="15.75">
      <c r="A33" s="12">
        <v>71431</v>
      </c>
      <c r="B33" s="14" t="s">
        <v>239</v>
      </c>
      <c r="C33" s="19"/>
      <c r="D33" s="15">
        <v>20000000</v>
      </c>
      <c r="E33" s="76">
        <f t="shared" si="1"/>
        <v>0</v>
      </c>
      <c r="F33" s="76">
        <v>0</v>
      </c>
      <c r="G33" s="76">
        <v>0</v>
      </c>
      <c r="H33" s="76">
        <v>0</v>
      </c>
      <c r="I33" s="76">
        <v>0</v>
      </c>
    </row>
    <row r="34" spans="1:9" ht="15.75">
      <c r="A34" s="12">
        <v>71432</v>
      </c>
      <c r="B34" s="14" t="s">
        <v>240</v>
      </c>
      <c r="C34" s="19"/>
      <c r="D34" s="15">
        <v>4500000</v>
      </c>
      <c r="E34" s="76">
        <f t="shared" si="1"/>
        <v>0</v>
      </c>
      <c r="F34" s="76">
        <v>0</v>
      </c>
      <c r="G34" s="76">
        <v>0</v>
      </c>
      <c r="H34" s="76">
        <v>0</v>
      </c>
      <c r="I34" s="76">
        <v>0</v>
      </c>
    </row>
    <row r="35" spans="1:9" ht="15.75">
      <c r="A35" s="10">
        <v>7148</v>
      </c>
      <c r="B35" s="11" t="s">
        <v>157</v>
      </c>
      <c r="C35" s="11"/>
      <c r="D35" s="7">
        <v>92650000</v>
      </c>
      <c r="E35" s="74">
        <f t="shared" si="1"/>
        <v>34860000</v>
      </c>
      <c r="F35" s="74">
        <f>F36+F37</f>
        <v>0</v>
      </c>
      <c r="G35" s="74">
        <f>SUM(G36:G38)</f>
        <v>30800000</v>
      </c>
      <c r="H35" s="74">
        <f>SUM(H36:H38)</f>
        <v>1000000</v>
      </c>
      <c r="I35" s="74">
        <f>SUM(I36:I38)</f>
        <v>3060000</v>
      </c>
    </row>
    <row r="36" spans="1:9" ht="15.75">
      <c r="A36" s="12">
        <v>71480</v>
      </c>
      <c r="C36" s="14"/>
      <c r="D36" s="15">
        <v>0</v>
      </c>
      <c r="E36" s="76">
        <f>SUM(F36:I36)</f>
        <v>0</v>
      </c>
      <c r="F36" s="76"/>
      <c r="G36" s="76">
        <v>0</v>
      </c>
      <c r="H36" s="76">
        <v>0</v>
      </c>
      <c r="I36" s="76">
        <v>0</v>
      </c>
    </row>
    <row r="37" spans="1:9" ht="15.75">
      <c r="A37" s="12">
        <v>71481</v>
      </c>
      <c r="B37" s="14" t="s">
        <v>39</v>
      </c>
      <c r="C37" s="14"/>
      <c r="D37" s="15">
        <v>42450000</v>
      </c>
      <c r="E37" s="76">
        <f>SUM(F37:I37)</f>
        <v>34860000</v>
      </c>
      <c r="F37" s="76"/>
      <c r="G37" s="76">
        <v>30800000</v>
      </c>
      <c r="H37" s="76">
        <v>1000000</v>
      </c>
      <c r="I37" s="23">
        <v>3060000</v>
      </c>
    </row>
    <row r="38" spans="1:9" ht="15.75">
      <c r="A38" s="12">
        <v>71482</v>
      </c>
      <c r="B38" s="14" t="s">
        <v>208</v>
      </c>
      <c r="C38" s="14"/>
      <c r="D38" s="15">
        <v>50200000</v>
      </c>
      <c r="E38" s="76">
        <f>SUM(F38:I38)</f>
        <v>0</v>
      </c>
      <c r="F38" s="76"/>
      <c r="G38" s="76">
        <v>0</v>
      </c>
      <c r="H38" s="76">
        <v>0</v>
      </c>
      <c r="I38" s="76">
        <v>0</v>
      </c>
    </row>
    <row r="39" spans="1:9" ht="15.75">
      <c r="A39" s="10">
        <v>716</v>
      </c>
      <c r="B39" s="11" t="s">
        <v>28</v>
      </c>
      <c r="C39" s="9"/>
      <c r="D39" s="6">
        <v>193175000</v>
      </c>
      <c r="E39" s="74">
        <f t="shared" ref="E39:E45" si="3">SUM(F39:I39)</f>
        <v>122887500</v>
      </c>
      <c r="F39" s="74">
        <f>F40+F41</f>
        <v>0</v>
      </c>
      <c r="G39" s="74">
        <f>G40+G41</f>
        <v>108575000</v>
      </c>
      <c r="H39" s="74">
        <f>H40+H41</f>
        <v>10477500</v>
      </c>
      <c r="I39" s="74">
        <f>I40+I41</f>
        <v>3835000</v>
      </c>
    </row>
    <row r="40" spans="1:9" ht="15.75">
      <c r="A40" s="12">
        <v>7160</v>
      </c>
      <c r="B40" s="14" t="s">
        <v>29</v>
      </c>
      <c r="C40" s="14"/>
      <c r="D40" s="15">
        <v>88925000</v>
      </c>
      <c r="E40" s="76">
        <f t="shared" si="3"/>
        <v>62235000</v>
      </c>
      <c r="F40" s="76"/>
      <c r="G40" s="76">
        <v>50925000</v>
      </c>
      <c r="H40" s="76">
        <v>9075000</v>
      </c>
      <c r="I40" s="76">
        <v>2235000</v>
      </c>
    </row>
    <row r="41" spans="1:9" ht="15.75">
      <c r="A41" s="12">
        <v>7162</v>
      </c>
      <c r="B41" s="14" t="s">
        <v>30</v>
      </c>
      <c r="C41" s="14"/>
      <c r="D41" s="15">
        <v>104250000</v>
      </c>
      <c r="E41" s="76">
        <f t="shared" si="3"/>
        <v>60652500</v>
      </c>
      <c r="F41" s="76"/>
      <c r="G41" s="76">
        <v>57650000</v>
      </c>
      <c r="H41" s="76">
        <v>1402500</v>
      </c>
      <c r="I41" s="76">
        <v>1600000</v>
      </c>
    </row>
    <row r="42" spans="1:9" s="59" customFormat="1" ht="15.75">
      <c r="A42" s="10">
        <v>7180</v>
      </c>
      <c r="B42" s="11" t="s">
        <v>33</v>
      </c>
      <c r="C42" s="11"/>
      <c r="D42" s="7">
        <v>810000000</v>
      </c>
      <c r="E42" s="74">
        <f>SUM(F42:I42)</f>
        <v>781200000</v>
      </c>
      <c r="F42" s="74">
        <f>SUM(F43:F46)</f>
        <v>0</v>
      </c>
      <c r="G42" s="74">
        <f>SUM(G43:G46)</f>
        <v>10000000</v>
      </c>
      <c r="H42" s="74">
        <f>SUM(H43:H46)</f>
        <v>551600000</v>
      </c>
      <c r="I42" s="74">
        <f>SUM(I43:I46)</f>
        <v>219600000</v>
      </c>
    </row>
    <row r="43" spans="1:9" ht="15.75">
      <c r="A43" s="12">
        <v>71805</v>
      </c>
      <c r="B43" s="14" t="s">
        <v>161</v>
      </c>
      <c r="C43" s="14"/>
      <c r="D43" s="15">
        <v>0</v>
      </c>
      <c r="E43" s="76">
        <f>SUM(F43:I43)</f>
        <v>0</v>
      </c>
      <c r="F43" s="76"/>
      <c r="G43" s="76">
        <v>0</v>
      </c>
      <c r="H43" s="76"/>
      <c r="I43" s="76"/>
    </row>
    <row r="44" spans="1:9" ht="15.75">
      <c r="A44" s="12">
        <v>71806</v>
      </c>
      <c r="B44" s="14" t="s">
        <v>162</v>
      </c>
      <c r="C44" s="14"/>
      <c r="D44" s="15">
        <v>0</v>
      </c>
      <c r="E44" s="76">
        <f t="shared" si="3"/>
        <v>0</v>
      </c>
      <c r="F44" s="76"/>
      <c r="G44" s="76">
        <v>0</v>
      </c>
      <c r="H44" s="76"/>
      <c r="I44" s="76"/>
    </row>
    <row r="45" spans="1:9" ht="15.75">
      <c r="A45" s="12">
        <v>71807</v>
      </c>
      <c r="B45" s="14" t="s">
        <v>163</v>
      </c>
      <c r="C45" s="14"/>
      <c r="D45" s="15">
        <v>0</v>
      </c>
      <c r="E45" s="76">
        <f t="shared" si="3"/>
        <v>0</v>
      </c>
      <c r="F45" s="76"/>
      <c r="G45" s="76">
        <v>0</v>
      </c>
      <c r="H45" s="76"/>
      <c r="I45" s="76"/>
    </row>
    <row r="46" spans="1:9" ht="15.75">
      <c r="A46" s="12">
        <v>7188</v>
      </c>
      <c r="B46" s="14" t="s">
        <v>133</v>
      </c>
      <c r="C46" s="14"/>
      <c r="D46" s="15">
        <v>810000000</v>
      </c>
      <c r="E46" s="76">
        <f>SUM(F46:I46)</f>
        <v>781200000</v>
      </c>
      <c r="F46" s="76"/>
      <c r="G46" s="76">
        <v>10000000</v>
      </c>
      <c r="H46" s="76">
        <v>551600000</v>
      </c>
      <c r="I46" s="76">
        <v>219600000</v>
      </c>
    </row>
    <row r="47" spans="1:9" ht="15.75">
      <c r="A47" s="10">
        <v>72</v>
      </c>
      <c r="B47" s="9" t="s">
        <v>178</v>
      </c>
      <c r="C47" s="9"/>
      <c r="D47" s="7">
        <v>1538202500</v>
      </c>
      <c r="E47" s="74">
        <f t="shared" si="1"/>
        <v>705379633</v>
      </c>
      <c r="F47" s="74">
        <f>F48+F51+F61+F65+F67</f>
        <v>23875000</v>
      </c>
      <c r="G47" s="74">
        <f>G48+G51+G61+G65+G67</f>
        <v>386234780</v>
      </c>
      <c r="H47" s="74">
        <f>H48+H51+H61+H65+H67</f>
        <v>226210353</v>
      </c>
      <c r="I47" s="74">
        <f>I48+I51+I61+I65+I67</f>
        <v>69059500</v>
      </c>
    </row>
    <row r="48" spans="1:9" ht="15.75">
      <c r="A48" s="10">
        <v>720</v>
      </c>
      <c r="B48" s="11" t="s">
        <v>34</v>
      </c>
      <c r="C48" s="9"/>
      <c r="D48" s="6">
        <v>0</v>
      </c>
      <c r="E48" s="74">
        <f t="shared" si="1"/>
        <v>17397381</v>
      </c>
      <c r="F48" s="74">
        <f t="shared" ref="F48:I49" si="4">F49</f>
        <v>0</v>
      </c>
      <c r="G48" s="74">
        <f t="shared" si="4"/>
        <v>0</v>
      </c>
      <c r="H48" s="74">
        <f t="shared" si="4"/>
        <v>17397381</v>
      </c>
      <c r="I48" s="74">
        <f t="shared" si="4"/>
        <v>0</v>
      </c>
    </row>
    <row r="49" spans="1:9" s="59" customFormat="1" ht="15.75">
      <c r="A49" s="10">
        <v>7208</v>
      </c>
      <c r="B49" s="11" t="s">
        <v>164</v>
      </c>
      <c r="C49" s="9"/>
      <c r="D49" s="6">
        <v>0</v>
      </c>
      <c r="E49" s="74">
        <f t="shared" si="1"/>
        <v>17397381</v>
      </c>
      <c r="F49" s="74">
        <f t="shared" si="4"/>
        <v>0</v>
      </c>
      <c r="G49" s="74">
        <f t="shared" si="4"/>
        <v>0</v>
      </c>
      <c r="H49" s="74">
        <f t="shared" si="4"/>
        <v>17397381</v>
      </c>
      <c r="I49" s="74">
        <f t="shared" si="4"/>
        <v>0</v>
      </c>
    </row>
    <row r="50" spans="1:9" ht="15.75">
      <c r="A50" s="12">
        <v>72080</v>
      </c>
      <c r="B50" s="14" t="s">
        <v>165</v>
      </c>
      <c r="C50" s="60"/>
      <c r="D50" s="15">
        <v>0</v>
      </c>
      <c r="E50" s="76">
        <f t="shared" si="1"/>
        <v>17397381</v>
      </c>
      <c r="F50" s="76">
        <v>0</v>
      </c>
      <c r="G50" s="76">
        <v>0</v>
      </c>
      <c r="H50" s="76">
        <v>17397381</v>
      </c>
      <c r="I50" s="76">
        <v>0</v>
      </c>
    </row>
    <row r="51" spans="1:9" s="59" customFormat="1" ht="15.75">
      <c r="A51" s="10">
        <v>721</v>
      </c>
      <c r="B51" s="11" t="s">
        <v>38</v>
      </c>
      <c r="C51" s="9"/>
      <c r="D51" s="7">
        <v>1128735000</v>
      </c>
      <c r="E51" s="74">
        <f t="shared" si="1"/>
        <v>463885670</v>
      </c>
      <c r="F51" s="74">
        <f>SUM(F52:F60)</f>
        <v>23875000</v>
      </c>
      <c r="G51" s="74">
        <f>SUM(G52:G60)</f>
        <v>226851170</v>
      </c>
      <c r="H51" s="74">
        <f>SUM(H52:H60)</f>
        <v>163400000</v>
      </c>
      <c r="I51" s="74">
        <f>SUM(I52:I60)</f>
        <v>49759500</v>
      </c>
    </row>
    <row r="52" spans="1:9" ht="15.75">
      <c r="A52" s="12">
        <v>7210</v>
      </c>
      <c r="B52" s="14" t="s">
        <v>35</v>
      </c>
      <c r="C52" s="14"/>
      <c r="D52" s="15">
        <v>49850000</v>
      </c>
      <c r="E52" s="76">
        <f t="shared" si="1"/>
        <v>0</v>
      </c>
      <c r="F52" s="76">
        <v>0</v>
      </c>
      <c r="G52" s="76">
        <v>0</v>
      </c>
      <c r="H52" s="76">
        <v>0</v>
      </c>
      <c r="I52" s="76">
        <v>0</v>
      </c>
    </row>
    <row r="53" spans="1:9" ht="15.75">
      <c r="A53" s="12">
        <v>7211</v>
      </c>
      <c r="B53" s="14" t="s">
        <v>36</v>
      </c>
      <c r="C53" s="14"/>
      <c r="D53" s="15">
        <v>27000000</v>
      </c>
      <c r="E53" s="76">
        <f t="shared" si="1"/>
        <v>0</v>
      </c>
      <c r="F53" s="76">
        <v>0</v>
      </c>
      <c r="G53" s="76">
        <v>0</v>
      </c>
      <c r="H53" s="76">
        <v>0</v>
      </c>
      <c r="I53" s="76">
        <v>0</v>
      </c>
    </row>
    <row r="54" spans="1:9" ht="15.75">
      <c r="A54" s="57">
        <v>7212</v>
      </c>
      <c r="B54" s="14" t="s">
        <v>166</v>
      </c>
      <c r="C54" s="14"/>
      <c r="D54" s="15">
        <v>0</v>
      </c>
      <c r="E54" s="76">
        <f t="shared" si="1"/>
        <v>13121170</v>
      </c>
      <c r="F54" s="76">
        <v>0</v>
      </c>
      <c r="G54" s="76">
        <v>13121170</v>
      </c>
      <c r="H54" s="76">
        <v>0</v>
      </c>
      <c r="I54" s="76">
        <v>0</v>
      </c>
    </row>
    <row r="55" spans="1:9" ht="15.75">
      <c r="A55" s="12">
        <v>7213</v>
      </c>
      <c r="B55" s="14" t="s">
        <v>168</v>
      </c>
      <c r="C55" s="14"/>
      <c r="D55" s="15">
        <v>249700000</v>
      </c>
      <c r="E55" s="76">
        <f t="shared" si="1"/>
        <v>249700000</v>
      </c>
      <c r="F55" s="76">
        <v>0</v>
      </c>
      <c r="G55" s="76">
        <v>150000000</v>
      </c>
      <c r="H55" s="76">
        <v>85000000</v>
      </c>
      <c r="I55" s="76">
        <v>14700000</v>
      </c>
    </row>
    <row r="56" spans="1:9" ht="15.75">
      <c r="A56" s="12">
        <v>7214</v>
      </c>
      <c r="B56" s="14" t="s">
        <v>169</v>
      </c>
      <c r="C56" s="14"/>
      <c r="D56" s="15">
        <v>356190000</v>
      </c>
      <c r="E56" s="76">
        <f t="shared" si="1"/>
        <v>62176750</v>
      </c>
      <c r="F56" s="76">
        <v>18000000</v>
      </c>
      <c r="G56" s="76">
        <v>35650000</v>
      </c>
      <c r="H56" s="76">
        <v>7724250</v>
      </c>
      <c r="I56" s="76">
        <v>802500</v>
      </c>
    </row>
    <row r="57" spans="1:9" ht="15.75">
      <c r="A57" s="12">
        <v>7215</v>
      </c>
      <c r="B57" s="14" t="s">
        <v>167</v>
      </c>
      <c r="C57" s="14"/>
      <c r="D57" s="15">
        <v>90950000</v>
      </c>
      <c r="E57" s="76">
        <f t="shared" si="1"/>
        <v>40951000</v>
      </c>
      <c r="F57" s="76">
        <v>0</v>
      </c>
      <c r="G57" s="76">
        <v>3821000</v>
      </c>
      <c r="H57" s="76">
        <v>35880000</v>
      </c>
      <c r="I57" s="76">
        <v>1250000</v>
      </c>
    </row>
    <row r="58" spans="1:9" ht="15.75">
      <c r="A58" s="12">
        <v>7216</v>
      </c>
      <c r="B58" s="14" t="s">
        <v>170</v>
      </c>
      <c r="C58" s="14"/>
      <c r="D58" s="15">
        <v>146145000</v>
      </c>
      <c r="E58" s="76">
        <f t="shared" si="1"/>
        <v>50039500</v>
      </c>
      <c r="F58" s="76">
        <v>0</v>
      </c>
      <c r="G58" s="76">
        <v>14179000</v>
      </c>
      <c r="H58" s="76">
        <v>27253500</v>
      </c>
      <c r="I58" s="76">
        <v>8607000</v>
      </c>
    </row>
    <row r="59" spans="1:9" ht="15.75">
      <c r="A59" s="12">
        <v>7217</v>
      </c>
      <c r="B59" s="14" t="s">
        <v>174</v>
      </c>
      <c r="C59" s="14"/>
      <c r="D59" s="15">
        <v>77400000</v>
      </c>
      <c r="E59" s="76">
        <f t="shared" si="1"/>
        <v>35746000</v>
      </c>
      <c r="F59" s="76">
        <v>5875000</v>
      </c>
      <c r="G59" s="76">
        <v>4830000</v>
      </c>
      <c r="H59" s="76">
        <v>5691000</v>
      </c>
      <c r="I59" s="76">
        <v>19350000</v>
      </c>
    </row>
    <row r="60" spans="1:9" ht="15.75">
      <c r="A60" s="12">
        <v>7218</v>
      </c>
      <c r="B60" s="14" t="s">
        <v>40</v>
      </c>
      <c r="C60" s="14"/>
      <c r="D60" s="15">
        <v>131500000</v>
      </c>
      <c r="E60" s="76">
        <f t="shared" si="1"/>
        <v>12151250</v>
      </c>
      <c r="F60" s="76">
        <v>0</v>
      </c>
      <c r="G60" s="76">
        <v>5250000</v>
      </c>
      <c r="H60" s="76">
        <v>1851250</v>
      </c>
      <c r="I60" s="76">
        <v>5050000</v>
      </c>
    </row>
    <row r="61" spans="1:9" ht="15.75">
      <c r="A61" s="10">
        <v>723</v>
      </c>
      <c r="B61" s="11" t="s">
        <v>41</v>
      </c>
      <c r="C61" s="9"/>
      <c r="D61" s="7">
        <v>76937500</v>
      </c>
      <c r="E61" s="74">
        <f>SUM(F61:I61)</f>
        <v>76937500</v>
      </c>
      <c r="F61" s="74">
        <f>SUM(F62:F64)</f>
        <v>0</v>
      </c>
      <c r="G61" s="74">
        <f>SUM(G62:G64)</f>
        <v>45262500</v>
      </c>
      <c r="H61" s="74">
        <f>SUM(H62:H64)</f>
        <v>30175000</v>
      </c>
      <c r="I61" s="74">
        <f>SUM(I62:I64)</f>
        <v>1500000</v>
      </c>
    </row>
    <row r="62" spans="1:9" ht="15.75">
      <c r="A62" s="12">
        <v>7231</v>
      </c>
      <c r="B62" s="20" t="s">
        <v>41</v>
      </c>
      <c r="C62" s="14"/>
      <c r="D62" s="15">
        <v>76937500</v>
      </c>
      <c r="E62" s="76">
        <f t="shared" si="1"/>
        <v>76937500</v>
      </c>
      <c r="F62" s="76">
        <v>0</v>
      </c>
      <c r="G62" s="76">
        <f>H62*1.5</f>
        <v>45262500</v>
      </c>
      <c r="H62" s="76">
        <v>30175000</v>
      </c>
      <c r="I62" s="76">
        <v>1500000</v>
      </c>
    </row>
    <row r="63" spans="1:9" ht="15.75">
      <c r="A63" s="12">
        <v>7232</v>
      </c>
      <c r="B63" s="20" t="s">
        <v>176</v>
      </c>
      <c r="C63" s="14"/>
      <c r="D63" s="15">
        <v>0</v>
      </c>
      <c r="E63" s="76">
        <f t="shared" si="1"/>
        <v>0</v>
      </c>
      <c r="F63" s="76">
        <v>0</v>
      </c>
      <c r="G63" s="76">
        <v>0</v>
      </c>
      <c r="H63" s="76">
        <v>0</v>
      </c>
      <c r="I63" s="76">
        <v>0</v>
      </c>
    </row>
    <row r="64" spans="1:9" ht="15.75">
      <c r="A64" s="12">
        <v>7236</v>
      </c>
      <c r="B64" s="20" t="s">
        <v>177</v>
      </c>
      <c r="C64" s="14"/>
      <c r="D64" s="15">
        <v>0</v>
      </c>
      <c r="E64" s="76">
        <f t="shared" si="1"/>
        <v>0</v>
      </c>
      <c r="F64" s="76">
        <v>0</v>
      </c>
      <c r="G64" s="76">
        <v>0</v>
      </c>
      <c r="H64" s="76">
        <v>0</v>
      </c>
      <c r="I64" s="76">
        <v>0</v>
      </c>
    </row>
    <row r="65" spans="1:9" ht="15.75">
      <c r="A65" s="10">
        <v>727</v>
      </c>
      <c r="B65" s="11" t="s">
        <v>42</v>
      </c>
      <c r="C65" s="11"/>
      <c r="D65" s="6">
        <v>203430000</v>
      </c>
      <c r="E65" s="74">
        <f t="shared" si="1"/>
        <v>66446641</v>
      </c>
      <c r="F65" s="74">
        <f>F66</f>
        <v>0</v>
      </c>
      <c r="G65" s="74">
        <f>G66</f>
        <v>39580036</v>
      </c>
      <c r="H65" s="74">
        <f>H66</f>
        <v>10066605</v>
      </c>
      <c r="I65" s="74">
        <f>I66</f>
        <v>16800000</v>
      </c>
    </row>
    <row r="66" spans="1:9" ht="15.75">
      <c r="A66" s="12">
        <v>7270</v>
      </c>
      <c r="B66" s="20" t="s">
        <v>42</v>
      </c>
      <c r="C66" s="14"/>
      <c r="D66" s="15">
        <v>203430000</v>
      </c>
      <c r="E66" s="76">
        <f t="shared" si="1"/>
        <v>66446641</v>
      </c>
      <c r="F66" s="76">
        <v>0</v>
      </c>
      <c r="G66" s="76">
        <v>39580036</v>
      </c>
      <c r="H66" s="76">
        <v>10066605</v>
      </c>
      <c r="I66" s="76">
        <v>16800000</v>
      </c>
    </row>
    <row r="67" spans="1:9" ht="15.75">
      <c r="A67" s="10">
        <v>728</v>
      </c>
      <c r="B67" s="11" t="s">
        <v>43</v>
      </c>
      <c r="C67" s="9"/>
      <c r="D67" s="6">
        <v>129100000</v>
      </c>
      <c r="E67" s="74">
        <f t="shared" si="1"/>
        <v>80712441</v>
      </c>
      <c r="F67" s="74">
        <f>F68</f>
        <v>0</v>
      </c>
      <c r="G67" s="74">
        <f>G68</f>
        <v>74541074</v>
      </c>
      <c r="H67" s="74">
        <f>H68</f>
        <v>5171367</v>
      </c>
      <c r="I67" s="74">
        <f>I68</f>
        <v>1000000</v>
      </c>
    </row>
    <row r="68" spans="1:9" ht="15.75">
      <c r="A68" s="4">
        <v>7280</v>
      </c>
      <c r="B68" s="21" t="s">
        <v>182</v>
      </c>
      <c r="C68" s="22"/>
      <c r="D68" s="15">
        <v>129100000</v>
      </c>
      <c r="E68" s="76">
        <f t="shared" si="1"/>
        <v>80712441</v>
      </c>
      <c r="F68" s="76">
        <v>0</v>
      </c>
      <c r="G68" s="76">
        <v>74541074</v>
      </c>
      <c r="H68" s="76">
        <v>5171367</v>
      </c>
      <c r="I68" s="76">
        <v>1000000</v>
      </c>
    </row>
    <row r="69" spans="1:9" s="59" customFormat="1" ht="15.75">
      <c r="A69" s="61">
        <v>73</v>
      </c>
      <c r="B69" s="9" t="s">
        <v>180</v>
      </c>
      <c r="C69" s="62"/>
      <c r="D69" s="6">
        <v>0</v>
      </c>
      <c r="E69" s="76">
        <f t="shared" si="1"/>
        <v>0</v>
      </c>
      <c r="F69" s="74">
        <f>F70</f>
        <v>0</v>
      </c>
      <c r="G69" s="74">
        <f>G70</f>
        <v>0</v>
      </c>
      <c r="H69" s="74">
        <f>H70</f>
        <v>0</v>
      </c>
      <c r="I69" s="74">
        <f>I70</f>
        <v>0</v>
      </c>
    </row>
    <row r="70" spans="1:9" ht="15.75">
      <c r="A70" s="4">
        <v>731</v>
      </c>
      <c r="B70" s="21" t="s">
        <v>183</v>
      </c>
      <c r="C70" s="22"/>
      <c r="D70" s="15">
        <v>0</v>
      </c>
      <c r="E70" s="76">
        <f t="shared" si="1"/>
        <v>0</v>
      </c>
      <c r="F70" s="76">
        <v>0</v>
      </c>
      <c r="G70" s="76">
        <v>0</v>
      </c>
      <c r="H70" s="76">
        <v>0</v>
      </c>
      <c r="I70" s="76">
        <v>0</v>
      </c>
    </row>
    <row r="71" spans="1:9" ht="15.75">
      <c r="A71" s="12"/>
      <c r="B71" s="9" t="s">
        <v>44</v>
      </c>
      <c r="C71" s="9"/>
      <c r="D71" s="6"/>
      <c r="E71" s="76"/>
      <c r="F71" s="74"/>
      <c r="G71" s="74"/>
      <c r="H71" s="74"/>
      <c r="I71" s="74"/>
    </row>
    <row r="72" spans="1:9" ht="15.75">
      <c r="A72" s="10">
        <v>71</v>
      </c>
      <c r="B72" s="9" t="s">
        <v>179</v>
      </c>
      <c r="C72" s="9"/>
      <c r="D72" s="7">
        <v>56958325059.120003</v>
      </c>
      <c r="E72" s="74">
        <f>SUM(F72:I72)</f>
        <v>49854093690.120003</v>
      </c>
      <c r="F72" s="87">
        <f>F73+F119+F135+F156+F175+F179</f>
        <v>48772287552.120003</v>
      </c>
      <c r="G72" s="74">
        <f>G73+G119+G135+G156+G175+G179</f>
        <v>351540972</v>
      </c>
      <c r="H72" s="74">
        <f>H73+H119+H135+H156+H175+H179</f>
        <v>426130450</v>
      </c>
      <c r="I72" s="74">
        <f>I73+I119+I135+I156+I175+I179</f>
        <v>304134716</v>
      </c>
    </row>
    <row r="73" spans="1:9" ht="15.75">
      <c r="A73" s="10">
        <v>710</v>
      </c>
      <c r="B73" s="11" t="s">
        <v>45</v>
      </c>
      <c r="C73" s="9"/>
      <c r="D73" s="7">
        <v>5688779899</v>
      </c>
      <c r="E73" s="74">
        <f>SUM(F73:I73)</f>
        <v>4018722611</v>
      </c>
      <c r="F73" s="74">
        <f>F74+F75+F78+F88+F118</f>
        <v>3101666473</v>
      </c>
      <c r="G73" s="74">
        <f>G74+G75+G78+G88+G118</f>
        <v>351540972</v>
      </c>
      <c r="H73" s="74">
        <f>H74+H75+H78+H88+H118</f>
        <v>423630450</v>
      </c>
      <c r="I73" s="74">
        <f>I74+I75+I78+I88+I118</f>
        <v>141884716</v>
      </c>
    </row>
    <row r="74" spans="1:9" ht="15.75">
      <c r="A74" s="10">
        <v>7100</v>
      </c>
      <c r="B74" s="11" t="s">
        <v>148</v>
      </c>
      <c r="C74" s="9"/>
      <c r="D74" s="6">
        <v>3000000000</v>
      </c>
      <c r="E74" s="74">
        <f t="shared" ref="E74:E134" si="5">SUM(F74:I74)</f>
        <v>900000000</v>
      </c>
      <c r="F74" s="76">
        <v>900000000</v>
      </c>
      <c r="G74" s="74">
        <v>0</v>
      </c>
      <c r="H74" s="74">
        <v>0</v>
      </c>
      <c r="I74" s="74">
        <v>0</v>
      </c>
    </row>
    <row r="75" spans="1:9" ht="15.75">
      <c r="A75" s="10">
        <v>7101</v>
      </c>
      <c r="B75" s="11" t="s">
        <v>46</v>
      </c>
      <c r="C75" s="9"/>
      <c r="D75" s="7">
        <v>1590817586</v>
      </c>
      <c r="E75" s="74">
        <f t="shared" si="5"/>
        <v>1590817586</v>
      </c>
      <c r="F75" s="74">
        <f>F76+F77</f>
        <v>805661448</v>
      </c>
      <c r="G75" s="74">
        <f>G76+G77</f>
        <v>351540972</v>
      </c>
      <c r="H75" s="74">
        <f>H76+H77</f>
        <v>317630450</v>
      </c>
      <c r="I75" s="74">
        <f>I76+I77</f>
        <v>115984716</v>
      </c>
    </row>
    <row r="76" spans="1:9" ht="15.75">
      <c r="A76" s="12">
        <v>71010</v>
      </c>
      <c r="B76" s="20" t="s">
        <v>47</v>
      </c>
      <c r="C76" s="14"/>
      <c r="D76" s="23">
        <v>1357256354</v>
      </c>
      <c r="E76" s="76">
        <f t="shared" si="5"/>
        <v>1357256354</v>
      </c>
      <c r="F76" s="76">
        <v>609733400</v>
      </c>
      <c r="G76" s="76">
        <v>337397388</v>
      </c>
      <c r="H76" s="76">
        <v>305580450</v>
      </c>
      <c r="I76" s="76">
        <v>104545116</v>
      </c>
    </row>
    <row r="77" spans="1:9" ht="15.75">
      <c r="A77" s="12">
        <v>71011</v>
      </c>
      <c r="B77" s="20" t="s">
        <v>48</v>
      </c>
      <c r="C77" s="14"/>
      <c r="D77" s="15">
        <v>233561232</v>
      </c>
      <c r="E77" s="76">
        <f t="shared" si="5"/>
        <v>233561232</v>
      </c>
      <c r="F77" s="76">
        <v>195928048</v>
      </c>
      <c r="G77" s="76">
        <v>14143584</v>
      </c>
      <c r="H77" s="76">
        <v>12050000</v>
      </c>
      <c r="I77" s="76">
        <v>11439600</v>
      </c>
    </row>
    <row r="78" spans="1:9" ht="15.75">
      <c r="A78" s="10">
        <v>7102</v>
      </c>
      <c r="B78" s="11" t="s">
        <v>49</v>
      </c>
      <c r="C78" s="14"/>
      <c r="D78" s="7">
        <v>92955025</v>
      </c>
      <c r="E78" s="74">
        <f t="shared" si="5"/>
        <v>92955025</v>
      </c>
      <c r="F78" s="74">
        <f>SUM(F79:F87)</f>
        <v>92955025</v>
      </c>
      <c r="G78" s="74">
        <f>SUM(G79:G87)</f>
        <v>0</v>
      </c>
      <c r="H78" s="74">
        <f>SUM(H79:H87)</f>
        <v>0</v>
      </c>
      <c r="I78" s="74">
        <f>SUM(I79:I87)</f>
        <v>0</v>
      </c>
    </row>
    <row r="79" spans="1:9" ht="15.75">
      <c r="A79" s="12">
        <v>71020</v>
      </c>
      <c r="B79" s="20" t="s">
        <v>50</v>
      </c>
      <c r="C79" s="24"/>
      <c r="D79" s="15">
        <v>66634400</v>
      </c>
      <c r="E79" s="76">
        <f t="shared" si="5"/>
        <v>66634400</v>
      </c>
      <c r="F79" s="76">
        <v>66634400</v>
      </c>
      <c r="G79" s="76"/>
      <c r="H79" s="76"/>
      <c r="I79" s="76"/>
    </row>
    <row r="80" spans="1:9" ht="15.75">
      <c r="A80" s="12">
        <v>71021</v>
      </c>
      <c r="B80" s="20" t="s">
        <v>51</v>
      </c>
      <c r="C80" s="24"/>
      <c r="D80" s="15">
        <v>3774585</v>
      </c>
      <c r="E80" s="76">
        <f t="shared" si="5"/>
        <v>3774585</v>
      </c>
      <c r="F80" s="76">
        <v>3774585</v>
      </c>
      <c r="G80" s="76"/>
      <c r="H80" s="76"/>
      <c r="I80" s="76"/>
    </row>
    <row r="81" spans="1:9" ht="15.75">
      <c r="A81" s="12">
        <v>71022</v>
      </c>
      <c r="B81" s="20" t="s">
        <v>52</v>
      </c>
      <c r="C81" s="24"/>
      <c r="D81" s="15">
        <v>10833200</v>
      </c>
      <c r="E81" s="76">
        <f t="shared" si="5"/>
        <v>10833200</v>
      </c>
      <c r="F81" s="76">
        <v>10833200</v>
      </c>
      <c r="G81" s="76"/>
      <c r="H81" s="76"/>
      <c r="I81" s="76"/>
    </row>
    <row r="82" spans="1:9" ht="15.75">
      <c r="A82" s="12">
        <v>71023</v>
      </c>
      <c r="B82" s="20" t="s">
        <v>53</v>
      </c>
      <c r="C82" s="24"/>
      <c r="D82" s="15">
        <v>1349040</v>
      </c>
      <c r="E82" s="76">
        <f t="shared" si="5"/>
        <v>1349040</v>
      </c>
      <c r="F82" s="76">
        <v>1349040</v>
      </c>
      <c r="G82" s="76"/>
      <c r="H82" s="76"/>
      <c r="I82" s="76"/>
    </row>
    <row r="83" spans="1:9" ht="15.75">
      <c r="A83" s="12">
        <v>71024</v>
      </c>
      <c r="B83" s="20" t="s">
        <v>54</v>
      </c>
      <c r="C83" s="24"/>
      <c r="D83" s="15">
        <v>1764800</v>
      </c>
      <c r="E83" s="76">
        <f t="shared" si="5"/>
        <v>1764800</v>
      </c>
      <c r="F83" s="76">
        <v>1764800</v>
      </c>
      <c r="G83" s="76"/>
      <c r="H83" s="76"/>
      <c r="I83" s="76"/>
    </row>
    <row r="84" spans="1:9" ht="15.75">
      <c r="A84" s="12">
        <v>71025</v>
      </c>
      <c r="B84" s="20" t="s">
        <v>55</v>
      </c>
      <c r="C84" s="24"/>
      <c r="D84" s="15">
        <v>2146200</v>
      </c>
      <c r="E84" s="76">
        <f t="shared" si="5"/>
        <v>2146200</v>
      </c>
      <c r="F84" s="76">
        <v>2146200</v>
      </c>
      <c r="G84" s="76"/>
      <c r="H84" s="76"/>
      <c r="I84" s="76"/>
    </row>
    <row r="85" spans="1:9" ht="15.75">
      <c r="A85" s="12">
        <v>71026</v>
      </c>
      <c r="B85" s="20" t="s">
        <v>56</v>
      </c>
      <c r="C85" s="24"/>
      <c r="D85" s="15">
        <v>2619800</v>
      </c>
      <c r="E85" s="76">
        <f t="shared" si="5"/>
        <v>2619800</v>
      </c>
      <c r="F85" s="76">
        <v>2619800</v>
      </c>
      <c r="G85" s="76"/>
      <c r="H85" s="76"/>
      <c r="I85" s="76"/>
    </row>
    <row r="86" spans="1:9" ht="15.75">
      <c r="A86" s="12">
        <v>71027</v>
      </c>
      <c r="B86" s="20" t="s">
        <v>57</v>
      </c>
      <c r="C86" s="24"/>
      <c r="D86" s="15">
        <v>1533000</v>
      </c>
      <c r="E86" s="76">
        <f t="shared" si="5"/>
        <v>1533000</v>
      </c>
      <c r="F86" s="76">
        <v>1533000</v>
      </c>
      <c r="G86" s="76"/>
      <c r="H86" s="76"/>
      <c r="I86" s="76"/>
    </row>
    <row r="87" spans="1:9" ht="15.75">
      <c r="A87" s="12">
        <v>71028</v>
      </c>
      <c r="B87" s="20" t="s">
        <v>151</v>
      </c>
      <c r="C87" s="14"/>
      <c r="D87" s="15">
        <v>2300000</v>
      </c>
      <c r="E87" s="76">
        <f t="shared" si="5"/>
        <v>2300000</v>
      </c>
      <c r="F87" s="76">
        <v>2300000</v>
      </c>
      <c r="G87" s="76"/>
      <c r="H87" s="76"/>
      <c r="I87" s="76"/>
    </row>
    <row r="88" spans="1:9" ht="15.75">
      <c r="A88" s="10">
        <v>7103</v>
      </c>
      <c r="B88" s="11" t="s">
        <v>58</v>
      </c>
      <c r="C88" s="25"/>
      <c r="D88" s="7">
        <v>975007288</v>
      </c>
      <c r="E88" s="74">
        <f t="shared" si="5"/>
        <v>1404950000</v>
      </c>
      <c r="F88" s="74">
        <f>SUM(F89:F117)</f>
        <v>1273050000</v>
      </c>
      <c r="G88" s="74">
        <f>SUM(G89:G117)</f>
        <v>0</v>
      </c>
      <c r="H88" s="74">
        <f>SUM(H89:H117)</f>
        <v>106000000</v>
      </c>
      <c r="I88" s="74">
        <f>SUM(I89:I117)</f>
        <v>25900000</v>
      </c>
    </row>
    <row r="89" spans="1:9" ht="15.75">
      <c r="A89" s="12">
        <v>710300</v>
      </c>
      <c r="B89" s="20" t="s">
        <v>59</v>
      </c>
      <c r="C89" s="24"/>
      <c r="D89" s="15">
        <v>20176000</v>
      </c>
      <c r="E89" s="76">
        <f t="shared" si="5"/>
        <v>20176000</v>
      </c>
      <c r="F89" s="76">
        <v>20176000</v>
      </c>
      <c r="G89" s="76"/>
      <c r="H89" s="76"/>
      <c r="I89" s="76"/>
    </row>
    <row r="90" spans="1:9" ht="15.75">
      <c r="A90" s="12">
        <v>710301</v>
      </c>
      <c r="B90" s="20" t="s">
        <v>60</v>
      </c>
      <c r="C90" s="24"/>
      <c r="D90" s="16">
        <v>48000000</v>
      </c>
      <c r="E90" s="76">
        <f t="shared" si="5"/>
        <v>48000000</v>
      </c>
      <c r="F90" s="76">
        <v>48000000</v>
      </c>
      <c r="G90" s="76">
        <v>0</v>
      </c>
      <c r="H90" s="76">
        <v>0</v>
      </c>
      <c r="I90" s="76">
        <v>0</v>
      </c>
    </row>
    <row r="91" spans="1:9" ht="15.75">
      <c r="A91" s="12">
        <v>710302</v>
      </c>
      <c r="B91" s="20" t="s">
        <v>61</v>
      </c>
      <c r="C91" s="24"/>
      <c r="D91" s="15">
        <v>43465001</v>
      </c>
      <c r="E91" s="76">
        <f t="shared" si="5"/>
        <v>0</v>
      </c>
      <c r="F91" s="76">
        <v>0</v>
      </c>
      <c r="G91" s="76"/>
      <c r="H91" s="76"/>
      <c r="I91" s="76"/>
    </row>
    <row r="92" spans="1:9" ht="15.75">
      <c r="A92" s="12">
        <v>710303</v>
      </c>
      <c r="B92" s="20" t="s">
        <v>62</v>
      </c>
      <c r="C92" s="24"/>
      <c r="D92" s="15">
        <v>14500000</v>
      </c>
      <c r="E92" s="76">
        <f t="shared" si="5"/>
        <v>14500000</v>
      </c>
      <c r="F92" s="76">
        <v>14500000</v>
      </c>
      <c r="G92" s="76"/>
      <c r="H92" s="76"/>
      <c r="I92" s="76"/>
    </row>
    <row r="93" spans="1:9" ht="15.75">
      <c r="A93" s="12">
        <v>710304</v>
      </c>
      <c r="B93" s="20" t="s">
        <v>63</v>
      </c>
      <c r="C93" s="24"/>
      <c r="D93" s="15">
        <v>241539245</v>
      </c>
      <c r="E93" s="76">
        <f t="shared" si="5"/>
        <v>241539245</v>
      </c>
      <c r="F93" s="76">
        <v>203125207</v>
      </c>
      <c r="H93" s="76">
        <v>38414038</v>
      </c>
      <c r="I93" s="76">
        <v>0</v>
      </c>
    </row>
    <row r="94" spans="1:9" ht="15.75">
      <c r="A94" s="12">
        <v>710305</v>
      </c>
      <c r="B94" s="20" t="s">
        <v>64</v>
      </c>
      <c r="C94" s="24"/>
      <c r="D94" s="15">
        <v>40350000</v>
      </c>
      <c r="E94" s="76">
        <f t="shared" si="5"/>
        <v>40350000</v>
      </c>
      <c r="F94" s="76">
        <v>40350000</v>
      </c>
      <c r="G94" s="76"/>
      <c r="H94" s="76"/>
      <c r="I94" s="76"/>
    </row>
    <row r="95" spans="1:9" ht="15.75">
      <c r="A95" s="12">
        <v>710306</v>
      </c>
      <c r="B95" s="20" t="s">
        <v>65</v>
      </c>
      <c r="C95" s="24"/>
      <c r="D95" s="15">
        <v>13100000</v>
      </c>
      <c r="E95" s="76">
        <f t="shared" si="5"/>
        <v>13100000</v>
      </c>
      <c r="F95" s="76">
        <v>13100000</v>
      </c>
      <c r="G95" s="76"/>
      <c r="H95" s="76"/>
      <c r="I95" s="76"/>
    </row>
    <row r="96" spans="1:9" ht="15.75">
      <c r="A96" s="12">
        <v>710307</v>
      </c>
      <c r="B96" s="20" t="s">
        <v>66</v>
      </c>
      <c r="C96" s="24"/>
      <c r="D96" s="15">
        <v>35000000</v>
      </c>
      <c r="E96" s="76">
        <f t="shared" si="5"/>
        <v>35000000</v>
      </c>
      <c r="F96" s="76">
        <v>35000000</v>
      </c>
      <c r="G96" s="76"/>
      <c r="H96" s="76"/>
      <c r="I96" s="76"/>
    </row>
    <row r="97" spans="1:9" ht="15.75">
      <c r="A97" s="12">
        <v>710310</v>
      </c>
      <c r="B97" s="20" t="s">
        <v>67</v>
      </c>
      <c r="C97" s="24"/>
      <c r="D97" s="15">
        <v>15991992</v>
      </c>
      <c r="E97" s="76">
        <f t="shared" si="5"/>
        <v>15991992</v>
      </c>
      <c r="F97" s="76">
        <v>15991992</v>
      </c>
      <c r="G97" s="76"/>
      <c r="H97" s="76"/>
      <c r="I97" s="76"/>
    </row>
    <row r="98" spans="1:9" ht="15.75">
      <c r="A98" s="12">
        <v>710311</v>
      </c>
      <c r="B98" s="20" t="s">
        <v>68</v>
      </c>
      <c r="C98" s="24"/>
      <c r="D98" s="15">
        <v>52441409</v>
      </c>
      <c r="E98" s="76">
        <f t="shared" si="5"/>
        <v>52441409</v>
      </c>
      <c r="F98" s="76">
        <v>52441409</v>
      </c>
      <c r="G98" s="76"/>
      <c r="H98" s="76"/>
      <c r="I98" s="76"/>
    </row>
    <row r="99" spans="1:9" ht="15.75">
      <c r="A99" s="12">
        <v>710312</v>
      </c>
      <c r="B99" s="20" t="s">
        <v>69</v>
      </c>
      <c r="C99" s="24"/>
      <c r="D99" s="15">
        <v>9136100</v>
      </c>
      <c r="E99" s="76">
        <f t="shared" si="5"/>
        <v>9136100</v>
      </c>
      <c r="F99" s="76">
        <v>9136100</v>
      </c>
      <c r="G99" s="76"/>
      <c r="H99" s="76"/>
      <c r="I99" s="76"/>
    </row>
    <row r="100" spans="1:9" ht="15.75">
      <c r="A100" s="12">
        <v>710313</v>
      </c>
      <c r="B100" s="20" t="s">
        <v>70</v>
      </c>
      <c r="C100" s="24"/>
      <c r="D100" s="15">
        <v>16361757</v>
      </c>
      <c r="E100" s="76">
        <f t="shared" si="5"/>
        <v>16361757</v>
      </c>
      <c r="F100" s="76">
        <v>16361757</v>
      </c>
      <c r="G100" s="76"/>
      <c r="H100" s="76"/>
      <c r="I100" s="76"/>
    </row>
    <row r="101" spans="1:9" ht="15.75">
      <c r="A101" s="12">
        <v>710314</v>
      </c>
      <c r="B101" s="20" t="s">
        <v>71</v>
      </c>
      <c r="C101" s="24"/>
      <c r="D101" s="15">
        <v>48200000</v>
      </c>
      <c r="E101" s="76">
        <f t="shared" si="5"/>
        <v>48200000</v>
      </c>
      <c r="F101" s="76">
        <v>48200000</v>
      </c>
      <c r="G101" s="76"/>
      <c r="H101" s="76"/>
      <c r="I101" s="76"/>
    </row>
    <row r="102" spans="1:9" ht="15.75">
      <c r="A102" s="12">
        <v>710315</v>
      </c>
      <c r="B102" s="20" t="s">
        <v>72</v>
      </c>
      <c r="C102" s="24"/>
      <c r="D102" s="15">
        <v>5525100</v>
      </c>
      <c r="E102" s="76">
        <f t="shared" si="5"/>
        <v>0</v>
      </c>
      <c r="F102" s="76">
        <v>0</v>
      </c>
      <c r="G102" s="76"/>
      <c r="H102" s="76"/>
      <c r="I102" s="76"/>
    </row>
    <row r="103" spans="1:9" ht="15.75">
      <c r="A103" s="12">
        <v>710316</v>
      </c>
      <c r="B103" s="20" t="s">
        <v>73</v>
      </c>
      <c r="C103" s="24"/>
      <c r="D103" s="15">
        <v>17950000</v>
      </c>
      <c r="E103" s="76">
        <f t="shared" si="5"/>
        <v>17950000</v>
      </c>
      <c r="F103" s="76">
        <v>17950000</v>
      </c>
      <c r="G103" s="76"/>
      <c r="H103" s="76"/>
      <c r="I103" s="76"/>
    </row>
    <row r="104" spans="1:9" ht="15.75">
      <c r="A104" s="12">
        <v>710317</v>
      </c>
      <c r="B104" s="20" t="s">
        <v>74</v>
      </c>
      <c r="C104" s="24"/>
      <c r="D104" s="15">
        <v>12132880</v>
      </c>
      <c r="E104" s="76">
        <f t="shared" si="5"/>
        <v>12132880</v>
      </c>
      <c r="F104" s="76">
        <v>12132880</v>
      </c>
      <c r="G104" s="76"/>
      <c r="H104" s="76"/>
      <c r="I104" s="76"/>
    </row>
    <row r="105" spans="1:9" ht="15.75">
      <c r="A105" s="12">
        <v>710320</v>
      </c>
      <c r="B105" s="20" t="s">
        <v>75</v>
      </c>
      <c r="C105" s="24"/>
      <c r="D105" s="15">
        <v>7679830</v>
      </c>
      <c r="E105" s="76">
        <f t="shared" si="5"/>
        <v>0</v>
      </c>
      <c r="F105" s="76">
        <v>0</v>
      </c>
      <c r="G105" s="76"/>
      <c r="H105" s="76"/>
      <c r="I105" s="76"/>
    </row>
    <row r="106" spans="1:9" ht="15.75">
      <c r="A106" s="12">
        <v>710321</v>
      </c>
      <c r="B106" s="20" t="s">
        <v>76</v>
      </c>
      <c r="C106" s="24"/>
      <c r="D106" s="15">
        <v>33793836</v>
      </c>
      <c r="E106" s="76">
        <f t="shared" si="5"/>
        <v>33793836</v>
      </c>
      <c r="F106" s="76">
        <v>33793836</v>
      </c>
      <c r="G106" s="76"/>
      <c r="H106" s="76"/>
      <c r="I106" s="76"/>
    </row>
    <row r="107" spans="1:9" ht="15.75">
      <c r="A107" s="12">
        <v>710322</v>
      </c>
      <c r="B107" s="20" t="s">
        <v>77</v>
      </c>
      <c r="C107" s="24"/>
      <c r="D107" s="15">
        <v>18187034</v>
      </c>
      <c r="E107" s="76">
        <f t="shared" si="5"/>
        <v>0</v>
      </c>
      <c r="F107" s="76">
        <v>0</v>
      </c>
      <c r="G107" s="76"/>
      <c r="H107" s="76"/>
      <c r="I107" s="76"/>
    </row>
    <row r="108" spans="1:9" ht="15.75">
      <c r="A108" s="12">
        <v>710323</v>
      </c>
      <c r="B108" s="20" t="s">
        <v>78</v>
      </c>
      <c r="C108" s="24"/>
      <c r="D108" s="15">
        <v>2060000</v>
      </c>
      <c r="E108" s="76">
        <f t="shared" si="5"/>
        <v>0</v>
      </c>
      <c r="F108" s="76">
        <v>0</v>
      </c>
      <c r="G108" s="76"/>
      <c r="H108" s="76"/>
      <c r="I108" s="76"/>
    </row>
    <row r="109" spans="1:9" ht="15.75">
      <c r="A109" s="12">
        <v>710324</v>
      </c>
      <c r="B109" s="20" t="s">
        <v>79</v>
      </c>
      <c r="C109" s="24"/>
      <c r="D109" s="15">
        <v>5641877</v>
      </c>
      <c r="E109" s="76">
        <f t="shared" si="5"/>
        <v>0</v>
      </c>
      <c r="F109" s="76">
        <v>0</v>
      </c>
      <c r="G109" s="76"/>
      <c r="H109" s="76"/>
      <c r="I109" s="76"/>
    </row>
    <row r="110" spans="1:9" ht="15.75">
      <c r="A110" s="12">
        <v>710325</v>
      </c>
      <c r="B110" s="20" t="s">
        <v>80</v>
      </c>
      <c r="C110" s="24"/>
      <c r="D110" s="15">
        <v>3450000</v>
      </c>
      <c r="E110" s="76">
        <f t="shared" si="5"/>
        <v>0</v>
      </c>
      <c r="F110" s="76">
        <v>0</v>
      </c>
      <c r="G110" s="76"/>
      <c r="H110" s="76"/>
      <c r="I110" s="76"/>
    </row>
    <row r="111" spans="1:9" ht="15.75">
      <c r="A111" s="12">
        <v>710326</v>
      </c>
      <c r="B111" s="20" t="s">
        <v>81</v>
      </c>
      <c r="C111" s="24"/>
      <c r="D111" s="15">
        <v>2650000</v>
      </c>
      <c r="E111" s="76">
        <f t="shared" si="5"/>
        <v>0</v>
      </c>
      <c r="F111" s="76">
        <v>0</v>
      </c>
      <c r="G111" s="76"/>
      <c r="H111" s="76"/>
      <c r="I111" s="76"/>
    </row>
    <row r="112" spans="1:9" ht="15.75">
      <c r="A112" s="12">
        <v>710327</v>
      </c>
      <c r="B112" s="20" t="s">
        <v>233</v>
      </c>
      <c r="C112" s="24"/>
      <c r="D112" s="15">
        <v>7852130</v>
      </c>
      <c r="E112" s="76">
        <f t="shared" si="5"/>
        <v>0</v>
      </c>
      <c r="F112" s="76">
        <v>0</v>
      </c>
      <c r="G112" s="76"/>
      <c r="H112" s="76"/>
      <c r="I112" s="76"/>
    </row>
    <row r="113" spans="1:9" ht="15.75">
      <c r="A113" s="12">
        <v>710330</v>
      </c>
      <c r="B113" s="20" t="s">
        <v>82</v>
      </c>
      <c r="C113" s="24"/>
      <c r="D113" s="15">
        <v>54000000</v>
      </c>
      <c r="E113" s="76">
        <f t="shared" si="5"/>
        <v>0</v>
      </c>
      <c r="F113" s="76">
        <v>0</v>
      </c>
      <c r="G113" s="76"/>
      <c r="H113" s="76"/>
      <c r="I113" s="76"/>
    </row>
    <row r="114" spans="1:9" ht="15.75">
      <c r="A114" s="12">
        <v>710331</v>
      </c>
      <c r="B114" s="20" t="s">
        <v>83</v>
      </c>
      <c r="C114" s="24"/>
      <c r="D114" s="15">
        <v>22002240</v>
      </c>
      <c r="E114" s="76">
        <f t="shared" si="5"/>
        <v>0</v>
      </c>
      <c r="F114" s="76">
        <v>0</v>
      </c>
      <c r="G114" s="76"/>
      <c r="H114" s="76"/>
      <c r="I114" s="76"/>
    </row>
    <row r="115" spans="1:9" ht="15.75">
      <c r="A115" s="12">
        <v>710332</v>
      </c>
      <c r="B115" s="20" t="s">
        <v>214</v>
      </c>
      <c r="C115" s="24"/>
      <c r="D115" s="15">
        <v>30000000</v>
      </c>
      <c r="E115" s="76">
        <f t="shared" si="5"/>
        <v>0</v>
      </c>
      <c r="F115" s="76">
        <v>0</v>
      </c>
      <c r="G115" s="76"/>
      <c r="H115" s="76"/>
      <c r="I115" s="76"/>
    </row>
    <row r="116" spans="1:9" ht="15.75">
      <c r="A116" s="12">
        <v>710333</v>
      </c>
      <c r="B116" s="20" t="s">
        <v>84</v>
      </c>
      <c r="C116" s="24"/>
      <c r="D116" s="15">
        <v>8240000</v>
      </c>
      <c r="E116" s="76">
        <f t="shared" si="5"/>
        <v>0</v>
      </c>
      <c r="F116" s="76">
        <v>0</v>
      </c>
      <c r="G116" s="76"/>
      <c r="H116" s="76"/>
      <c r="I116" s="76"/>
    </row>
    <row r="117" spans="1:9" ht="15.75">
      <c r="A117" s="12">
        <v>71038</v>
      </c>
      <c r="B117" s="20" t="s">
        <v>152</v>
      </c>
      <c r="C117" s="24"/>
      <c r="D117" s="15">
        <v>145580857</v>
      </c>
      <c r="E117" s="76">
        <f>SUM(F117:I117)</f>
        <v>786276781</v>
      </c>
      <c r="F117" s="76">
        <f>228795867+463994952</f>
        <v>692790819</v>
      </c>
      <c r="G117" s="76"/>
      <c r="H117" s="76">
        <v>67585962</v>
      </c>
      <c r="I117" s="76">
        <v>25900000</v>
      </c>
    </row>
    <row r="118" spans="1:9" ht="15.75">
      <c r="A118" s="10">
        <v>7104</v>
      </c>
      <c r="B118" s="11" t="s">
        <v>85</v>
      </c>
      <c r="C118" s="25"/>
      <c r="D118" s="15">
        <v>30000000</v>
      </c>
      <c r="E118" s="76">
        <f t="shared" si="5"/>
        <v>30000000</v>
      </c>
      <c r="F118" s="76">
        <v>30000000</v>
      </c>
      <c r="G118" s="76">
        <v>0</v>
      </c>
      <c r="H118" s="76">
        <v>0</v>
      </c>
      <c r="I118" s="76">
        <v>0</v>
      </c>
    </row>
    <row r="119" spans="1:9" ht="15.75">
      <c r="A119" s="10">
        <v>711</v>
      </c>
      <c r="B119" s="11" t="s">
        <v>8</v>
      </c>
      <c r="C119" s="9"/>
      <c r="D119" s="74">
        <f>D120</f>
        <v>8664138180</v>
      </c>
      <c r="E119" s="74">
        <f t="shared" si="5"/>
        <v>9683977562</v>
      </c>
      <c r="F119" s="74">
        <f>F120</f>
        <v>9683977562</v>
      </c>
      <c r="G119" s="74">
        <f>G120</f>
        <v>0</v>
      </c>
      <c r="H119" s="74">
        <f>H120</f>
        <v>0</v>
      </c>
      <c r="I119" s="74">
        <f>I120</f>
        <v>0</v>
      </c>
    </row>
    <row r="120" spans="1:9" ht="15.75">
      <c r="A120" s="10">
        <v>7110</v>
      </c>
      <c r="B120" s="11" t="s">
        <v>86</v>
      </c>
      <c r="C120" s="9"/>
      <c r="D120" s="74">
        <f>SUM(D121:D134)</f>
        <v>8664138180</v>
      </c>
      <c r="E120" s="74">
        <f t="shared" si="5"/>
        <v>9683977562</v>
      </c>
      <c r="F120" s="74">
        <f>SUM(F121:F134)</f>
        <v>9683977562</v>
      </c>
      <c r="G120" s="74">
        <f>SUM(G121:G134)</f>
        <v>0</v>
      </c>
      <c r="H120" s="74">
        <f>SUM(H121:H134)</f>
        <v>0</v>
      </c>
      <c r="I120" s="74">
        <f>SUM(I121:I134)</f>
        <v>0</v>
      </c>
    </row>
    <row r="121" spans="1:9" ht="15.75">
      <c r="A121" s="12">
        <v>711000</v>
      </c>
      <c r="B121" s="20" t="s">
        <v>87</v>
      </c>
      <c r="C121" s="26">
        <v>0.5</v>
      </c>
      <c r="D121" s="15">
        <v>3000000</v>
      </c>
      <c r="E121" s="76">
        <f t="shared" si="5"/>
        <v>3000000</v>
      </c>
      <c r="F121" s="76">
        <v>3000000</v>
      </c>
      <c r="G121" s="76"/>
      <c r="H121" s="76"/>
      <c r="I121" s="76"/>
    </row>
    <row r="122" spans="1:9" ht="15.75">
      <c r="A122" s="12">
        <v>711001</v>
      </c>
      <c r="B122" s="20" t="s">
        <v>88</v>
      </c>
      <c r="C122" s="26">
        <v>0.5</v>
      </c>
      <c r="D122" s="15">
        <v>72967310</v>
      </c>
      <c r="E122" s="76">
        <f t="shared" si="5"/>
        <v>72967310</v>
      </c>
      <c r="F122" s="76">
        <v>72967310</v>
      </c>
      <c r="G122" s="74"/>
      <c r="H122" s="74"/>
      <c r="I122" s="74"/>
    </row>
    <row r="123" spans="1:9" ht="15.75">
      <c r="A123" s="12">
        <v>711002</v>
      </c>
      <c r="B123" s="20" t="s">
        <v>153</v>
      </c>
      <c r="C123" s="26">
        <v>0.5</v>
      </c>
      <c r="D123" s="15">
        <v>4339212377</v>
      </c>
      <c r="E123" s="76">
        <f t="shared" si="5"/>
        <v>5000000000</v>
      </c>
      <c r="F123" s="15">
        <v>5000000000</v>
      </c>
      <c r="G123" s="76"/>
      <c r="H123" s="84"/>
      <c r="I123" s="76"/>
    </row>
    <row r="124" spans="1:9" ht="15.75">
      <c r="A124" s="12">
        <v>711003</v>
      </c>
      <c r="B124" s="20" t="s">
        <v>89</v>
      </c>
      <c r="C124" s="26">
        <v>0.5</v>
      </c>
      <c r="D124" s="15">
        <v>170183464</v>
      </c>
      <c r="E124" s="76">
        <f t="shared" si="5"/>
        <v>170183464</v>
      </c>
      <c r="F124" s="76">
        <v>170183464</v>
      </c>
      <c r="G124" s="76"/>
      <c r="H124" s="84"/>
      <c r="I124" s="76"/>
    </row>
    <row r="125" spans="1:9" ht="15.75">
      <c r="A125" s="12">
        <v>711004</v>
      </c>
      <c r="B125" s="20" t="s">
        <v>154</v>
      </c>
      <c r="C125" s="26">
        <v>0.5</v>
      </c>
      <c r="D125" s="15">
        <v>3100225510</v>
      </c>
      <c r="E125" s="76">
        <f t="shared" si="5"/>
        <v>2400000000</v>
      </c>
      <c r="F125" s="76">
        <v>2400000000</v>
      </c>
      <c r="G125" s="76"/>
      <c r="H125" s="76"/>
      <c r="I125" s="76"/>
    </row>
    <row r="126" spans="1:9" ht="15.75">
      <c r="A126" s="12">
        <v>711005</v>
      </c>
      <c r="B126" s="20" t="s">
        <v>90</v>
      </c>
      <c r="C126" s="26">
        <v>0.5</v>
      </c>
      <c r="D126" s="16">
        <v>20400000</v>
      </c>
      <c r="E126" s="76">
        <f t="shared" si="5"/>
        <v>20400000</v>
      </c>
      <c r="F126" s="76">
        <v>20400000</v>
      </c>
      <c r="G126" s="76"/>
      <c r="H126" s="76"/>
      <c r="I126" s="76"/>
    </row>
    <row r="127" spans="1:9" ht="15.75">
      <c r="A127" s="12">
        <v>711006</v>
      </c>
      <c r="B127" s="20" t="s">
        <v>91</v>
      </c>
      <c r="C127" s="26">
        <v>0.5</v>
      </c>
      <c r="D127" s="15">
        <v>3000000</v>
      </c>
      <c r="E127" s="76">
        <f t="shared" si="5"/>
        <v>50000000</v>
      </c>
      <c r="F127" s="76">
        <v>50000000</v>
      </c>
      <c r="G127" s="76"/>
      <c r="H127" s="76"/>
      <c r="I127" s="76"/>
    </row>
    <row r="128" spans="1:9" ht="15.75">
      <c r="A128" s="12">
        <v>711007</v>
      </c>
      <c r="B128" s="20" t="s">
        <v>92</v>
      </c>
      <c r="C128" s="26">
        <v>0.5</v>
      </c>
      <c r="D128" s="15">
        <v>3000000</v>
      </c>
      <c r="E128" s="76">
        <f t="shared" si="5"/>
        <v>15000000</v>
      </c>
      <c r="F128" s="76">
        <v>15000000</v>
      </c>
      <c r="G128" s="76"/>
      <c r="H128" s="76"/>
      <c r="I128" s="76"/>
    </row>
    <row r="129" spans="1:9" ht="15.75">
      <c r="A129" s="12">
        <v>711010</v>
      </c>
      <c r="B129" s="20" t="s">
        <v>93</v>
      </c>
      <c r="C129" s="26"/>
      <c r="D129" s="15">
        <v>3000000</v>
      </c>
      <c r="E129" s="76">
        <f t="shared" si="5"/>
        <v>3000000</v>
      </c>
      <c r="F129" s="76">
        <v>3000000</v>
      </c>
      <c r="G129" s="76"/>
      <c r="H129" s="76"/>
      <c r="I129" s="76"/>
    </row>
    <row r="130" spans="1:9" ht="15.75">
      <c r="A130" s="12">
        <v>711011</v>
      </c>
      <c r="B130" s="20" t="s">
        <v>94</v>
      </c>
      <c r="C130" s="26">
        <v>0.5</v>
      </c>
      <c r="D130" s="15">
        <v>0</v>
      </c>
      <c r="E130" s="76">
        <f t="shared" si="5"/>
        <v>0</v>
      </c>
      <c r="F130" s="76">
        <v>0</v>
      </c>
      <c r="G130" s="76"/>
      <c r="H130" s="76"/>
      <c r="I130" s="76"/>
    </row>
    <row r="131" spans="1:9" ht="15.75">
      <c r="A131" s="12">
        <v>711012</v>
      </c>
      <c r="B131" s="20" t="s">
        <v>95</v>
      </c>
      <c r="C131" s="26">
        <v>0.5</v>
      </c>
      <c r="D131" s="15">
        <v>77730019</v>
      </c>
      <c r="E131" s="76">
        <f t="shared" si="5"/>
        <v>120000000</v>
      </c>
      <c r="F131" s="76">
        <v>120000000</v>
      </c>
      <c r="G131" s="76"/>
      <c r="H131" s="76"/>
      <c r="I131" s="76"/>
    </row>
    <row r="132" spans="1:9" ht="15.75">
      <c r="A132" s="12">
        <v>711013</v>
      </c>
      <c r="B132" s="20" t="s">
        <v>96</v>
      </c>
      <c r="C132" s="26"/>
      <c r="D132" s="15">
        <v>50000000</v>
      </c>
      <c r="E132" s="76">
        <f t="shared" si="5"/>
        <v>50000000</v>
      </c>
      <c r="F132" s="76">
        <v>50000000</v>
      </c>
      <c r="G132" s="76"/>
      <c r="H132" s="76"/>
      <c r="I132" s="76"/>
    </row>
    <row r="133" spans="1:9" ht="15.75">
      <c r="A133" s="57">
        <v>711014</v>
      </c>
      <c r="B133" s="20" t="s">
        <v>97</v>
      </c>
      <c r="C133" s="26">
        <v>0.35</v>
      </c>
      <c r="D133" s="15">
        <v>0</v>
      </c>
      <c r="E133" s="76">
        <f t="shared" si="5"/>
        <v>0</v>
      </c>
      <c r="F133" s="76">
        <v>0</v>
      </c>
      <c r="G133" s="76"/>
      <c r="H133" s="76"/>
      <c r="I133" s="76"/>
    </row>
    <row r="134" spans="1:9" ht="15.75">
      <c r="A134" s="12">
        <v>71108</v>
      </c>
      <c r="B134" s="20" t="s">
        <v>98</v>
      </c>
      <c r="C134" s="24"/>
      <c r="D134" s="15">
        <v>821419500</v>
      </c>
      <c r="E134" s="76">
        <f t="shared" si="5"/>
        <v>1779426788</v>
      </c>
      <c r="F134" s="76">
        <v>1779426788</v>
      </c>
      <c r="G134" s="76"/>
      <c r="H134" s="76">
        <v>0</v>
      </c>
      <c r="I134" s="76">
        <v>0</v>
      </c>
    </row>
    <row r="135" spans="1:9" s="59" customFormat="1" ht="15.75">
      <c r="A135" s="64">
        <v>714</v>
      </c>
      <c r="B135" s="29" t="s">
        <v>204</v>
      </c>
      <c r="C135" s="27"/>
      <c r="D135" s="65">
        <v>5816098440.4400005</v>
      </c>
      <c r="E135" s="77">
        <f>SUM(F135:I135)</f>
        <v>4047436208.4400001</v>
      </c>
      <c r="F135" s="42">
        <f>F136</f>
        <v>4047436208.4400001</v>
      </c>
      <c r="G135" s="42">
        <f>G136</f>
        <v>0</v>
      </c>
      <c r="H135" s="42">
        <f>H136</f>
        <v>0</v>
      </c>
      <c r="I135" s="42">
        <f>I136</f>
        <v>0</v>
      </c>
    </row>
    <row r="136" spans="1:9" ht="15.75">
      <c r="A136" s="28">
        <v>7144</v>
      </c>
      <c r="B136" s="29" t="s">
        <v>99</v>
      </c>
      <c r="C136" s="29"/>
      <c r="D136" s="31">
        <v>5816098440.4400005</v>
      </c>
      <c r="E136" s="77">
        <f t="shared" ref="E136:E210" si="6">SUM(F136:I136)</f>
        <v>4047436208.4400001</v>
      </c>
      <c r="F136" s="42">
        <f>SUM(F137:F155)</f>
        <v>4047436208.4400001</v>
      </c>
      <c r="G136" s="42">
        <f>SUM(G137:G155)</f>
        <v>0</v>
      </c>
      <c r="H136" s="42">
        <f>SUM(H137:H155)</f>
        <v>0</v>
      </c>
      <c r="I136" s="42">
        <f>SUM(I137:I155)</f>
        <v>0</v>
      </c>
    </row>
    <row r="137" spans="1:9" ht="15.75">
      <c r="A137" s="34">
        <v>714400</v>
      </c>
      <c r="B137" s="35" t="s">
        <v>100</v>
      </c>
      <c r="C137" s="36"/>
      <c r="D137" s="38">
        <v>1450000000</v>
      </c>
      <c r="E137" s="46">
        <f t="shared" si="6"/>
        <v>1651146793</v>
      </c>
      <c r="F137" s="37">
        <v>1651146793</v>
      </c>
      <c r="G137" s="37"/>
      <c r="H137" s="37"/>
      <c r="I137" s="37"/>
    </row>
    <row r="138" spans="1:9" ht="15.75">
      <c r="A138" s="34">
        <v>714401</v>
      </c>
      <c r="B138" s="35" t="s">
        <v>101</v>
      </c>
      <c r="C138" s="36"/>
      <c r="D138" s="38">
        <v>192609930</v>
      </c>
      <c r="E138" s="46">
        <f t="shared" si="6"/>
        <v>192609930</v>
      </c>
      <c r="F138" s="37">
        <v>192609930</v>
      </c>
      <c r="G138" s="37"/>
      <c r="H138" s="37"/>
      <c r="I138" s="37"/>
    </row>
    <row r="139" spans="1:9" ht="15.75">
      <c r="A139" s="34">
        <v>714402</v>
      </c>
      <c r="B139" s="35" t="s">
        <v>102</v>
      </c>
      <c r="C139" s="36"/>
      <c r="D139" s="38">
        <v>81700000</v>
      </c>
      <c r="E139" s="46">
        <f t="shared" si="6"/>
        <v>81700000</v>
      </c>
      <c r="F139" s="37">
        <v>81700000</v>
      </c>
      <c r="G139" s="37"/>
      <c r="H139" s="37"/>
      <c r="I139" s="37"/>
    </row>
    <row r="140" spans="1:9" ht="15.75">
      <c r="A140" s="34">
        <v>714403</v>
      </c>
      <c r="B140" s="35" t="s">
        <v>103</v>
      </c>
      <c r="C140" s="36"/>
      <c r="D140" s="38">
        <v>9500000</v>
      </c>
      <c r="E140" s="46">
        <f t="shared" si="6"/>
        <v>9500000</v>
      </c>
      <c r="F140" s="37">
        <v>9500000</v>
      </c>
      <c r="G140" s="37"/>
      <c r="H140" s="37"/>
      <c r="I140" s="37"/>
    </row>
    <row r="141" spans="1:9" ht="15.75">
      <c r="A141" s="34">
        <v>714404</v>
      </c>
      <c r="B141" s="35" t="s">
        <v>104</v>
      </c>
      <c r="C141" s="36"/>
      <c r="D141" s="38">
        <v>3000000</v>
      </c>
      <c r="E141" s="46">
        <f t="shared" si="6"/>
        <v>80000000</v>
      </c>
      <c r="F141" s="37">
        <v>80000000</v>
      </c>
      <c r="G141" s="37"/>
      <c r="H141" s="37"/>
      <c r="I141" s="37"/>
    </row>
    <row r="142" spans="1:9" ht="15.75">
      <c r="A142" s="34">
        <v>714405</v>
      </c>
      <c r="B142" s="35" t="s">
        <v>105</v>
      </c>
      <c r="C142" s="36"/>
      <c r="D142" s="38">
        <v>3000000</v>
      </c>
      <c r="E142" s="46">
        <f t="shared" si="6"/>
        <v>15000000</v>
      </c>
      <c r="F142" s="37">
        <v>15000000</v>
      </c>
      <c r="G142" s="37"/>
      <c r="H142" s="37"/>
      <c r="I142" s="37"/>
    </row>
    <row r="143" spans="1:9" ht="15.75">
      <c r="A143" s="34">
        <v>714406</v>
      </c>
      <c r="B143" s="35" t="s">
        <v>242</v>
      </c>
      <c r="C143" s="36"/>
      <c r="D143" s="38">
        <v>1125000000</v>
      </c>
      <c r="E143" s="46">
        <f t="shared" si="6"/>
        <v>300608373</v>
      </c>
      <c r="F143" s="37">
        <v>300608373</v>
      </c>
      <c r="G143" s="37"/>
      <c r="H143" s="37"/>
      <c r="I143" s="37"/>
    </row>
    <row r="144" spans="1:9" ht="15.75">
      <c r="A144" s="34">
        <v>714407</v>
      </c>
      <c r="B144" s="35" t="s">
        <v>107</v>
      </c>
      <c r="C144" s="36"/>
      <c r="D144" s="38">
        <v>50854068</v>
      </c>
      <c r="E144" s="46">
        <f t="shared" si="6"/>
        <v>0</v>
      </c>
      <c r="F144" s="37">
        <v>0</v>
      </c>
      <c r="G144" s="37"/>
      <c r="H144" s="37"/>
      <c r="I144" s="37"/>
    </row>
    <row r="145" spans="1:9" ht="15.75">
      <c r="A145" s="34">
        <v>714408</v>
      </c>
      <c r="B145" s="35" t="s">
        <v>211</v>
      </c>
      <c r="C145" s="36"/>
      <c r="D145" s="38">
        <v>201061614.44</v>
      </c>
      <c r="E145" s="46">
        <f t="shared" si="6"/>
        <v>201061614.44</v>
      </c>
      <c r="F145" s="37">
        <f>164804602*1.22</f>
        <v>201061614.44</v>
      </c>
      <c r="G145" s="37"/>
      <c r="H145" s="37"/>
      <c r="I145" s="37"/>
    </row>
    <row r="146" spans="1:9" ht="15.75">
      <c r="A146" s="34">
        <v>714410</v>
      </c>
      <c r="B146" s="35" t="s">
        <v>215</v>
      </c>
      <c r="C146" s="36"/>
      <c r="D146" s="38">
        <v>79868914</v>
      </c>
      <c r="E146" s="46">
        <f t="shared" si="6"/>
        <v>0</v>
      </c>
      <c r="F146" s="37">
        <v>0</v>
      </c>
      <c r="G146" s="37"/>
      <c r="H146" s="37"/>
      <c r="I146" s="37"/>
    </row>
    <row r="147" spans="1:9" ht="15.75">
      <c r="A147" s="34">
        <v>714411</v>
      </c>
      <c r="B147" s="35" t="s">
        <v>216</v>
      </c>
      <c r="C147" s="36"/>
      <c r="D147" s="38">
        <v>78402068</v>
      </c>
      <c r="E147" s="46">
        <f t="shared" si="6"/>
        <v>0</v>
      </c>
      <c r="F147" s="37">
        <v>0</v>
      </c>
      <c r="G147" s="37"/>
      <c r="H147" s="37"/>
      <c r="I147" s="37"/>
    </row>
    <row r="148" spans="1:9" ht="15.75">
      <c r="A148" s="34">
        <v>714412</v>
      </c>
      <c r="B148" s="35" t="s">
        <v>106</v>
      </c>
      <c r="C148" s="36"/>
      <c r="D148" s="38">
        <v>24578500</v>
      </c>
      <c r="E148" s="46">
        <f t="shared" si="6"/>
        <v>0</v>
      </c>
      <c r="F148" s="37">
        <v>0</v>
      </c>
      <c r="G148" s="37"/>
      <c r="H148" s="37"/>
      <c r="I148" s="37"/>
    </row>
    <row r="149" spans="1:9" ht="15.75">
      <c r="A149" s="34">
        <v>714413</v>
      </c>
      <c r="B149" s="35" t="s">
        <v>217</v>
      </c>
      <c r="C149" s="36"/>
      <c r="D149" s="38">
        <v>910168000</v>
      </c>
      <c r="E149" s="46">
        <f t="shared" si="6"/>
        <v>0</v>
      </c>
      <c r="F149" s="37">
        <v>0</v>
      </c>
      <c r="G149" s="37"/>
      <c r="H149" s="37"/>
      <c r="I149" s="37"/>
    </row>
    <row r="150" spans="1:9" ht="15.75">
      <c r="A150" s="34">
        <v>714414</v>
      </c>
      <c r="B150" s="35" t="s">
        <v>218</v>
      </c>
      <c r="C150" s="36"/>
      <c r="D150" s="38">
        <v>21469800</v>
      </c>
      <c r="E150" s="46">
        <f t="shared" si="6"/>
        <v>0</v>
      </c>
      <c r="F150" s="37">
        <v>0</v>
      </c>
      <c r="G150" s="37"/>
      <c r="H150" s="37"/>
      <c r="I150" s="37"/>
    </row>
    <row r="151" spans="1:9" ht="15.75">
      <c r="A151" s="34">
        <v>714415</v>
      </c>
      <c r="B151" s="35" t="s">
        <v>109</v>
      </c>
      <c r="C151" s="36"/>
      <c r="D151" s="38">
        <v>86373318</v>
      </c>
      <c r="E151" s="46">
        <f t="shared" si="6"/>
        <v>105000000</v>
      </c>
      <c r="F151" s="37">
        <v>105000000</v>
      </c>
      <c r="G151" s="37"/>
      <c r="H151" s="37"/>
      <c r="I151" s="37"/>
    </row>
    <row r="152" spans="1:9" ht="15.75">
      <c r="A152" s="34">
        <v>714416</v>
      </c>
      <c r="B152" s="35" t="s">
        <v>108</v>
      </c>
      <c r="C152" s="36"/>
      <c r="D152" s="38">
        <v>92700000</v>
      </c>
      <c r="E152" s="46">
        <f t="shared" si="6"/>
        <v>0</v>
      </c>
      <c r="F152" s="37">
        <v>0</v>
      </c>
      <c r="G152" s="37"/>
      <c r="H152" s="37"/>
      <c r="I152" s="37"/>
    </row>
    <row r="153" spans="1:9" ht="15.75">
      <c r="A153" s="34">
        <v>714417</v>
      </c>
      <c r="B153" s="35" t="s">
        <v>110</v>
      </c>
      <c r="C153" s="36"/>
      <c r="D153" s="38">
        <v>50195610</v>
      </c>
      <c r="E153" s="46">
        <f t="shared" si="6"/>
        <v>60195000</v>
      </c>
      <c r="F153" s="37">
        <v>60195000</v>
      </c>
      <c r="G153" s="37"/>
      <c r="H153" s="37"/>
      <c r="I153" s="37"/>
    </row>
    <row r="154" spans="1:9" ht="15.75">
      <c r="A154" s="12">
        <v>71480</v>
      </c>
      <c r="B154" s="14" t="s">
        <v>32</v>
      </c>
      <c r="C154" s="36"/>
      <c r="D154" s="38">
        <v>900000000</v>
      </c>
      <c r="E154" s="46">
        <f t="shared" si="6"/>
        <v>400000000</v>
      </c>
      <c r="F154" s="37">
        <v>400000000</v>
      </c>
      <c r="G154" s="37"/>
      <c r="H154" s="37"/>
      <c r="I154" s="37"/>
    </row>
    <row r="155" spans="1:9" ht="15.75">
      <c r="A155" s="34">
        <v>714418</v>
      </c>
      <c r="B155" s="35" t="s">
        <v>147</v>
      </c>
      <c r="C155" s="36"/>
      <c r="D155" s="38">
        <v>455616618</v>
      </c>
      <c r="E155" s="46">
        <f t="shared" si="6"/>
        <v>950614498</v>
      </c>
      <c r="F155" s="37">
        <f>802973000+147641498</f>
        <v>950614498</v>
      </c>
      <c r="G155" s="37"/>
      <c r="H155" s="37">
        <v>0</v>
      </c>
      <c r="I155" s="37">
        <v>0</v>
      </c>
    </row>
    <row r="156" spans="1:9" ht="15.75">
      <c r="A156" s="10">
        <v>715</v>
      </c>
      <c r="B156" s="11" t="s">
        <v>219</v>
      </c>
      <c r="C156" s="9"/>
      <c r="D156" s="6">
        <v>11615949697</v>
      </c>
      <c r="E156" s="77">
        <f t="shared" si="6"/>
        <v>11356659254</v>
      </c>
      <c r="F156" s="74">
        <f>F157+F166</f>
        <v>11191909254</v>
      </c>
      <c r="G156" s="74">
        <f>G157+G166</f>
        <v>0</v>
      </c>
      <c r="H156" s="74">
        <f>H157+H166</f>
        <v>2500000</v>
      </c>
      <c r="I156" s="74">
        <f>I157+I166</f>
        <v>162250000</v>
      </c>
    </row>
    <row r="157" spans="1:9" ht="15.75">
      <c r="A157" s="28">
        <v>7150</v>
      </c>
      <c r="B157" s="29" t="s">
        <v>231</v>
      </c>
      <c r="C157" s="29"/>
      <c r="D157" s="32">
        <v>4741291844</v>
      </c>
      <c r="E157" s="77">
        <f>SUM(F157:I157)</f>
        <v>4232001401</v>
      </c>
      <c r="F157" s="42">
        <f>SUM(F158:F165)</f>
        <v>4189201401</v>
      </c>
      <c r="G157" s="42">
        <f>SUM(G158:G165)</f>
        <v>0</v>
      </c>
      <c r="H157" s="42">
        <f>SUM(H158:H165)</f>
        <v>2500000</v>
      </c>
      <c r="I157" s="42">
        <f>SUM(I158:I165)</f>
        <v>40300000</v>
      </c>
    </row>
    <row r="158" spans="1:9" ht="15.75">
      <c r="A158" s="34">
        <v>71500</v>
      </c>
      <c r="B158" s="35" t="s">
        <v>111</v>
      </c>
      <c r="C158" s="36"/>
      <c r="D158" s="49">
        <v>2570956451</v>
      </c>
      <c r="E158" s="46">
        <f t="shared" si="6"/>
        <v>2570956451</v>
      </c>
      <c r="F158" s="37">
        <v>2548956451</v>
      </c>
      <c r="G158" s="37">
        <v>0</v>
      </c>
      <c r="H158" s="37">
        <v>0</v>
      </c>
      <c r="I158" s="37">
        <v>22000000</v>
      </c>
    </row>
    <row r="159" spans="1:9" ht="15.75">
      <c r="A159" s="34">
        <v>71501</v>
      </c>
      <c r="B159" s="35" t="s">
        <v>112</v>
      </c>
      <c r="C159" s="36"/>
      <c r="D159" s="49">
        <v>860636450</v>
      </c>
      <c r="E159" s="37">
        <f t="shared" si="6"/>
        <v>860636450</v>
      </c>
      <c r="F159" s="37">
        <v>852436450</v>
      </c>
      <c r="G159" s="37">
        <v>0</v>
      </c>
      <c r="H159" s="37">
        <v>0</v>
      </c>
      <c r="I159" s="37">
        <v>8200000</v>
      </c>
    </row>
    <row r="160" spans="1:9" ht="15.75">
      <c r="A160" s="34">
        <v>71502</v>
      </c>
      <c r="B160" s="35" t="s">
        <v>113</v>
      </c>
      <c r="C160" s="36"/>
      <c r="D160" s="49">
        <v>0</v>
      </c>
      <c r="E160" s="46">
        <f t="shared" si="6"/>
        <v>0</v>
      </c>
      <c r="F160" s="37">
        <v>0</v>
      </c>
      <c r="G160" s="37">
        <v>0</v>
      </c>
      <c r="H160" s="37">
        <v>0</v>
      </c>
      <c r="I160" s="37">
        <v>0</v>
      </c>
    </row>
    <row r="161" spans="1:9" ht="15.75">
      <c r="A161" s="34">
        <v>71503</v>
      </c>
      <c r="B161" s="35" t="s">
        <v>114</v>
      </c>
      <c r="C161" s="36"/>
      <c r="D161" s="49">
        <v>329290443</v>
      </c>
      <c r="E161" s="46">
        <f>SUM(F161:I161)</f>
        <v>15000000</v>
      </c>
      <c r="F161" s="37">
        <f>6000000+5000000</f>
        <v>11000000</v>
      </c>
      <c r="G161" s="37"/>
      <c r="H161" s="37">
        <v>2500000</v>
      </c>
      <c r="I161" s="37">
        <v>1500000</v>
      </c>
    </row>
    <row r="162" spans="1:9" ht="15.75">
      <c r="A162" s="34">
        <v>71504</v>
      </c>
      <c r="B162" s="35" t="s">
        <v>235</v>
      </c>
      <c r="C162" s="36"/>
      <c r="D162" s="49">
        <v>150000000</v>
      </c>
      <c r="E162" s="46">
        <f>SUM(F162:I162)</f>
        <v>0</v>
      </c>
      <c r="F162" s="37">
        <v>0</v>
      </c>
      <c r="G162" s="37"/>
      <c r="H162" s="37"/>
      <c r="I162" s="37"/>
    </row>
    <row r="163" spans="1:9" ht="15.75">
      <c r="A163" s="34">
        <v>71505</v>
      </c>
      <c r="B163" s="35" t="s">
        <v>236</v>
      </c>
      <c r="C163" s="36"/>
      <c r="D163" s="49">
        <v>45000000</v>
      </c>
      <c r="E163" s="46">
        <f>SUM(F163:I163)</f>
        <v>0</v>
      </c>
      <c r="F163" s="37">
        <v>0</v>
      </c>
      <c r="G163" s="37"/>
      <c r="H163" s="37"/>
      <c r="I163" s="37"/>
    </row>
    <row r="164" spans="1:9" ht="15.75">
      <c r="A164" s="34">
        <v>71507</v>
      </c>
      <c r="B164" s="35" t="s">
        <v>115</v>
      </c>
      <c r="C164" s="36"/>
      <c r="D164" s="49">
        <v>785408500</v>
      </c>
      <c r="E164" s="46">
        <f t="shared" si="6"/>
        <v>785408500</v>
      </c>
      <c r="F164" s="37">
        <v>776808500</v>
      </c>
      <c r="G164" s="37">
        <v>0</v>
      </c>
      <c r="H164" s="37">
        <v>0</v>
      </c>
      <c r="I164" s="37">
        <v>8600000</v>
      </c>
    </row>
    <row r="165" spans="1:9" ht="15.75">
      <c r="A165" s="34">
        <v>71508</v>
      </c>
      <c r="B165" s="35" t="s">
        <v>156</v>
      </c>
      <c r="C165" s="36"/>
      <c r="D165" s="49">
        <v>0</v>
      </c>
      <c r="E165" s="46">
        <f t="shared" si="6"/>
        <v>0</v>
      </c>
      <c r="F165" s="37">
        <v>0</v>
      </c>
      <c r="G165" s="37"/>
      <c r="H165" s="37"/>
      <c r="I165" s="37"/>
    </row>
    <row r="166" spans="1:9" ht="15.75">
      <c r="A166" s="28">
        <v>7151</v>
      </c>
      <c r="B166" s="29" t="s">
        <v>117</v>
      </c>
      <c r="C166" s="33"/>
      <c r="D166" s="31">
        <v>6874657853</v>
      </c>
      <c r="E166" s="42">
        <f t="shared" si="6"/>
        <v>7124657853</v>
      </c>
      <c r="F166" s="42">
        <f>SUM(F167:F174)</f>
        <v>7002707853</v>
      </c>
      <c r="G166" s="42">
        <f>SUM(G167:G174)</f>
        <v>0</v>
      </c>
      <c r="H166" s="42">
        <f>SUM(H167:H174)</f>
        <v>0</v>
      </c>
      <c r="I166" s="42">
        <f>SUM(I167:I174)</f>
        <v>121950000</v>
      </c>
    </row>
    <row r="167" spans="1:9" ht="15.75">
      <c r="A167" s="34">
        <v>71510</v>
      </c>
      <c r="B167" s="35" t="s">
        <v>118</v>
      </c>
      <c r="C167" s="43">
        <v>0.25</v>
      </c>
      <c r="D167" s="39">
        <v>0</v>
      </c>
      <c r="E167" s="37">
        <f t="shared" si="6"/>
        <v>0</v>
      </c>
      <c r="F167" s="37">
        <v>0</v>
      </c>
      <c r="G167" s="37"/>
      <c r="H167" s="37"/>
      <c r="I167" s="37"/>
    </row>
    <row r="168" spans="1:9" ht="15.75">
      <c r="A168" s="34">
        <v>71511</v>
      </c>
      <c r="B168" s="35" t="s">
        <v>118</v>
      </c>
      <c r="C168" s="43">
        <v>0.2</v>
      </c>
      <c r="D168" s="41">
        <v>3009878500</v>
      </c>
      <c r="E168" s="37">
        <f t="shared" si="6"/>
        <v>2509878500</v>
      </c>
      <c r="F168" s="37">
        <v>2509878500</v>
      </c>
      <c r="G168" s="37"/>
      <c r="H168" s="37"/>
      <c r="I168" s="37"/>
    </row>
    <row r="169" spans="1:9" ht="15.75">
      <c r="A169" s="34">
        <v>71512</v>
      </c>
      <c r="B169" s="35" t="s">
        <v>118</v>
      </c>
      <c r="C169" s="43">
        <v>0.15</v>
      </c>
      <c r="D169" s="41">
        <v>0</v>
      </c>
      <c r="E169" s="37">
        <f t="shared" si="6"/>
        <v>0</v>
      </c>
      <c r="F169" s="37">
        <v>0</v>
      </c>
      <c r="G169" s="37"/>
      <c r="H169" s="37"/>
      <c r="I169" s="37"/>
    </row>
    <row r="170" spans="1:9" ht="15.75">
      <c r="A170" s="34">
        <v>71513</v>
      </c>
      <c r="B170" s="35" t="s">
        <v>119</v>
      </c>
      <c r="C170" s="43">
        <v>0.05</v>
      </c>
      <c r="D170" s="41">
        <v>821776451</v>
      </c>
      <c r="E170" s="37">
        <f t="shared" si="6"/>
        <v>821776451</v>
      </c>
      <c r="F170" s="37">
        <v>821776451</v>
      </c>
      <c r="G170" s="37"/>
      <c r="H170" s="37"/>
      <c r="I170" s="37"/>
    </row>
    <row r="171" spans="1:9" ht="15.75">
      <c r="A171" s="34">
        <v>71514</v>
      </c>
      <c r="B171" s="35" t="s">
        <v>120</v>
      </c>
      <c r="C171" s="43"/>
      <c r="D171" s="41">
        <v>2557132451</v>
      </c>
      <c r="E171" s="37">
        <f t="shared" si="6"/>
        <v>3307132451</v>
      </c>
      <c r="F171" s="37">
        <v>3307132451</v>
      </c>
      <c r="G171" s="42"/>
      <c r="H171" s="37"/>
      <c r="I171" s="37"/>
    </row>
    <row r="172" spans="1:9" ht="15.75">
      <c r="A172" s="34">
        <v>71515</v>
      </c>
      <c r="B172" s="35" t="s">
        <v>121</v>
      </c>
      <c r="C172" s="36"/>
      <c r="D172" s="41">
        <v>0</v>
      </c>
      <c r="E172" s="37">
        <f t="shared" si="6"/>
        <v>0</v>
      </c>
      <c r="F172" s="37">
        <v>0</v>
      </c>
      <c r="G172" s="37"/>
      <c r="H172" s="37"/>
      <c r="I172" s="37"/>
    </row>
    <row r="173" spans="1:9" ht="15.75">
      <c r="A173" s="34">
        <v>71516</v>
      </c>
      <c r="B173" s="35" t="s">
        <v>122</v>
      </c>
      <c r="C173" s="36"/>
      <c r="D173" s="41">
        <v>0</v>
      </c>
      <c r="E173" s="37">
        <f t="shared" si="6"/>
        <v>0</v>
      </c>
      <c r="F173" s="37">
        <v>0</v>
      </c>
      <c r="G173" s="37"/>
      <c r="H173" s="37"/>
      <c r="I173" s="37"/>
    </row>
    <row r="174" spans="1:9" ht="15.75">
      <c r="A174" s="34">
        <v>71518</v>
      </c>
      <c r="B174" s="35" t="s">
        <v>123</v>
      </c>
      <c r="C174" s="36"/>
      <c r="D174" s="41">
        <v>485870451</v>
      </c>
      <c r="E174" s="37">
        <f t="shared" si="6"/>
        <v>485870451</v>
      </c>
      <c r="F174" s="37">
        <v>363920451</v>
      </c>
      <c r="G174" s="37"/>
      <c r="H174" s="37"/>
      <c r="I174" s="37">
        <v>121950000</v>
      </c>
    </row>
    <row r="175" spans="1:9" ht="15.75">
      <c r="A175" s="10">
        <v>716</v>
      </c>
      <c r="B175" s="11" t="s">
        <v>28</v>
      </c>
      <c r="C175" s="9"/>
      <c r="D175" s="7">
        <v>2001011865.6800001</v>
      </c>
      <c r="E175" s="74">
        <f t="shared" si="6"/>
        <v>2001011865.6800001</v>
      </c>
      <c r="F175" s="74">
        <f>SUM(F176:F178)</f>
        <v>2001011865.6800001</v>
      </c>
      <c r="G175" s="74">
        <f>SUM(G176:G178)</f>
        <v>0</v>
      </c>
      <c r="H175" s="74">
        <f>SUM(H176:H178)</f>
        <v>0</v>
      </c>
      <c r="I175" s="74">
        <f>SUM(I176:I178)</f>
        <v>0</v>
      </c>
    </row>
    <row r="176" spans="1:9" ht="15.75">
      <c r="A176" s="34">
        <v>7161</v>
      </c>
      <c r="B176" s="35" t="s">
        <v>207</v>
      </c>
      <c r="C176" s="36"/>
      <c r="D176" s="41">
        <v>1769222836</v>
      </c>
      <c r="E176" s="37">
        <f t="shared" si="6"/>
        <v>1769222836</v>
      </c>
      <c r="F176" s="37">
        <v>1769222836</v>
      </c>
      <c r="G176" s="37"/>
      <c r="H176" s="37"/>
      <c r="I176" s="37"/>
    </row>
    <row r="177" spans="1:16" ht="15.75">
      <c r="A177" s="34">
        <v>7163</v>
      </c>
      <c r="B177" s="35" t="s">
        <v>116</v>
      </c>
      <c r="C177" s="36"/>
      <c r="D177" s="41">
        <v>130089629.67999999</v>
      </c>
      <c r="E177" s="37">
        <f t="shared" si="6"/>
        <v>130089629.67999999</v>
      </c>
      <c r="F177" s="91">
        <f>106630844*1.22</f>
        <v>130089629.67999999</v>
      </c>
      <c r="G177" s="37"/>
      <c r="H177" s="37"/>
      <c r="I177" s="37"/>
    </row>
    <row r="178" spans="1:16" ht="15.75">
      <c r="A178" s="34">
        <v>7164</v>
      </c>
      <c r="B178" s="35" t="s">
        <v>206</v>
      </c>
      <c r="C178" s="36"/>
      <c r="D178" s="41">
        <v>101699400</v>
      </c>
      <c r="E178" s="37">
        <f t="shared" si="6"/>
        <v>101699400</v>
      </c>
      <c r="F178" s="79">
        <v>101699400</v>
      </c>
      <c r="G178" s="37"/>
      <c r="H178" s="37"/>
      <c r="I178" s="37"/>
    </row>
    <row r="179" spans="1:16" s="59" customFormat="1" ht="15.75">
      <c r="A179" s="28">
        <v>718</v>
      </c>
      <c r="B179" s="11" t="s">
        <v>203</v>
      </c>
      <c r="C179" s="29"/>
      <c r="D179" s="58">
        <v>23172346977</v>
      </c>
      <c r="E179" s="77">
        <f>SUM(F179:I179)</f>
        <v>18746286189</v>
      </c>
      <c r="F179" s="80">
        <f>F180+F186</f>
        <v>18746286189</v>
      </c>
      <c r="G179" s="80">
        <f>G180+G186</f>
        <v>0</v>
      </c>
      <c r="H179" s="80">
        <f>H180+H186</f>
        <v>0</v>
      </c>
      <c r="I179" s="80">
        <f>I180+I186</f>
        <v>0</v>
      </c>
    </row>
    <row r="180" spans="1:16" s="59" customFormat="1" ht="15.75">
      <c r="A180" s="28">
        <v>7180</v>
      </c>
      <c r="B180" s="29" t="s">
        <v>33</v>
      </c>
      <c r="C180" s="29"/>
      <c r="D180" s="58">
        <v>1225200000</v>
      </c>
      <c r="E180" s="77">
        <f t="shared" si="6"/>
        <v>515504600</v>
      </c>
      <c r="F180" s="80">
        <f>SUM(F181:F185)</f>
        <v>515504600</v>
      </c>
      <c r="G180" s="80">
        <f>SUM(G181:G184)</f>
        <v>0</v>
      </c>
      <c r="H180" s="80">
        <f>SUM(H181:H184)</f>
        <v>0</v>
      </c>
      <c r="I180" s="80">
        <f>SUM(I181:I184)</f>
        <v>0</v>
      </c>
    </row>
    <row r="181" spans="1:16" ht="15.75">
      <c r="A181" s="34">
        <v>71801</v>
      </c>
      <c r="B181" s="36" t="s">
        <v>134</v>
      </c>
      <c r="C181" s="36"/>
      <c r="D181" s="41">
        <v>15000000</v>
      </c>
      <c r="E181" s="46">
        <f t="shared" si="6"/>
        <v>15000000</v>
      </c>
      <c r="F181" s="79">
        <v>15000000</v>
      </c>
      <c r="G181" s="37"/>
      <c r="H181" s="37"/>
      <c r="I181" s="37"/>
    </row>
    <row r="182" spans="1:16" ht="15.75">
      <c r="A182" s="34">
        <v>71802</v>
      </c>
      <c r="B182" s="36" t="s">
        <v>133</v>
      </c>
      <c r="C182" s="36"/>
      <c r="D182" s="41">
        <v>571200000</v>
      </c>
      <c r="E182" s="46">
        <f>SUM(F182:I182)</f>
        <v>0</v>
      </c>
      <c r="F182" s="79">
        <v>0</v>
      </c>
      <c r="G182" s="37">
        <v>0</v>
      </c>
      <c r="H182" s="37">
        <v>0</v>
      </c>
      <c r="I182" s="37">
        <v>0</v>
      </c>
    </row>
    <row r="183" spans="1:16" ht="15.75">
      <c r="A183" s="34">
        <v>71803</v>
      </c>
      <c r="B183" s="36" t="s">
        <v>135</v>
      </c>
      <c r="C183" s="36"/>
      <c r="D183" s="41">
        <v>50000000</v>
      </c>
      <c r="E183" s="46">
        <f t="shared" si="6"/>
        <v>50000000</v>
      </c>
      <c r="F183" s="79">
        <f>25000000*2</f>
        <v>50000000</v>
      </c>
      <c r="G183" s="37"/>
      <c r="H183" s="37"/>
      <c r="I183" s="37"/>
    </row>
    <row r="184" spans="1:16" ht="15.75">
      <c r="A184" s="34">
        <v>71804</v>
      </c>
      <c r="B184" s="36" t="s">
        <v>160</v>
      </c>
      <c r="C184" s="36"/>
      <c r="D184" s="41">
        <v>45000000</v>
      </c>
      <c r="E184" s="46">
        <f t="shared" si="6"/>
        <v>45000000</v>
      </c>
      <c r="F184" s="79">
        <v>45000000</v>
      </c>
      <c r="G184" s="37"/>
      <c r="H184" s="37"/>
      <c r="I184" s="37"/>
      <c r="P184" s="72"/>
    </row>
    <row r="185" spans="1:16" ht="15.75">
      <c r="A185" s="34">
        <v>71805</v>
      </c>
      <c r="B185" s="36" t="s">
        <v>238</v>
      </c>
      <c r="C185" s="36"/>
      <c r="D185" s="41">
        <v>544000000</v>
      </c>
      <c r="E185" s="46">
        <f t="shared" si="6"/>
        <v>405504600</v>
      </c>
      <c r="F185" s="79">
        <v>405504600</v>
      </c>
      <c r="G185" s="37"/>
      <c r="H185" s="37"/>
      <c r="I185" s="37"/>
      <c r="P185" s="72"/>
    </row>
    <row r="186" spans="1:16" ht="15.75">
      <c r="A186" s="28">
        <v>7181</v>
      </c>
      <c r="B186" s="29" t="s">
        <v>31</v>
      </c>
      <c r="C186" s="33"/>
      <c r="D186" s="42">
        <v>21947146977</v>
      </c>
      <c r="E186" s="77">
        <f t="shared" si="6"/>
        <v>18230781589</v>
      </c>
      <c r="F186" s="42">
        <f>SUM(F187:F195)</f>
        <v>18230781589</v>
      </c>
      <c r="G186" s="42">
        <f>SUM(G187:G195)</f>
        <v>0</v>
      </c>
      <c r="H186" s="42">
        <f>SUM(H187:H195)</f>
        <v>0</v>
      </c>
      <c r="I186" s="42">
        <f>SUM(I187:I195)</f>
        <v>0</v>
      </c>
      <c r="P186" s="72"/>
    </row>
    <row r="187" spans="1:16" ht="15.75">
      <c r="A187" s="34">
        <v>71810</v>
      </c>
      <c r="B187" s="36" t="s">
        <v>124</v>
      </c>
      <c r="C187" s="43"/>
      <c r="D187" s="41">
        <v>3545890500</v>
      </c>
      <c r="E187" s="46">
        <f t="shared" si="6"/>
        <v>2400000000</v>
      </c>
      <c r="F187" s="37">
        <v>2400000000</v>
      </c>
      <c r="G187" s="37"/>
      <c r="H187" s="37"/>
      <c r="I187" s="37"/>
    </row>
    <row r="188" spans="1:16" s="92" customFormat="1" ht="15.75">
      <c r="A188" s="68">
        <v>71811</v>
      </c>
      <c r="B188" s="36" t="s">
        <v>125</v>
      </c>
      <c r="C188" s="43"/>
      <c r="D188" s="37">
        <v>9866643327</v>
      </c>
      <c r="E188" s="46">
        <f t="shared" si="6"/>
        <v>7000000000</v>
      </c>
      <c r="F188" s="37">
        <v>7000000000</v>
      </c>
      <c r="G188" s="37"/>
      <c r="H188" s="37"/>
      <c r="I188" s="37"/>
    </row>
    <row r="189" spans="1:16" ht="15.75">
      <c r="A189" s="34">
        <v>71812</v>
      </c>
      <c r="B189" s="36" t="s">
        <v>126</v>
      </c>
      <c r="C189" s="43"/>
      <c r="D189" s="41">
        <v>642926500</v>
      </c>
      <c r="E189" s="46">
        <f t="shared" si="6"/>
        <v>678644639</v>
      </c>
      <c r="F189" s="37">
        <v>678644639</v>
      </c>
      <c r="G189" s="37"/>
      <c r="H189" s="37"/>
      <c r="I189" s="37"/>
    </row>
    <row r="190" spans="1:16" ht="15.75">
      <c r="A190" s="34">
        <v>71813</v>
      </c>
      <c r="B190" s="36" t="s">
        <v>127</v>
      </c>
      <c r="C190" s="43"/>
      <c r="D190" s="41">
        <v>0</v>
      </c>
      <c r="E190" s="46">
        <f t="shared" si="6"/>
        <v>0</v>
      </c>
      <c r="F190" s="37">
        <v>0</v>
      </c>
      <c r="G190" s="37"/>
      <c r="H190" s="37"/>
      <c r="I190" s="37"/>
    </row>
    <row r="191" spans="1:16" ht="15.75">
      <c r="A191" s="34">
        <v>71814</v>
      </c>
      <c r="B191" s="36" t="s">
        <v>128</v>
      </c>
      <c r="C191" s="43">
        <v>3</v>
      </c>
      <c r="D191" s="41">
        <v>1217761250</v>
      </c>
      <c r="E191" s="46">
        <f t="shared" si="6"/>
        <v>1289849940</v>
      </c>
      <c r="F191" s="37">
        <v>1289849940</v>
      </c>
      <c r="G191" s="37"/>
      <c r="H191" s="37"/>
      <c r="I191" s="37"/>
    </row>
    <row r="192" spans="1:16" ht="15.75">
      <c r="A192" s="34">
        <v>71815</v>
      </c>
      <c r="B192" s="36" t="s">
        <v>129</v>
      </c>
      <c r="C192" s="43">
        <v>2.5</v>
      </c>
      <c r="D192" s="41">
        <v>1946998450</v>
      </c>
      <c r="E192" s="46">
        <f t="shared" si="6"/>
        <v>2135360060</v>
      </c>
      <c r="F192" s="37">
        <v>2135360060</v>
      </c>
      <c r="G192" s="37"/>
      <c r="H192" s="37"/>
      <c r="I192" s="37"/>
    </row>
    <row r="193" spans="1:9" ht="15.75">
      <c r="A193" s="34">
        <v>71816</v>
      </c>
      <c r="B193" s="36" t="s">
        <v>130</v>
      </c>
      <c r="C193" s="43">
        <v>0.15</v>
      </c>
      <c r="D193" s="41">
        <v>2055330500</v>
      </c>
      <c r="E193" s="46">
        <f t="shared" si="6"/>
        <v>2055330500</v>
      </c>
      <c r="F193" s="37">
        <v>2055330500</v>
      </c>
      <c r="G193" s="37"/>
      <c r="H193" s="37"/>
      <c r="I193" s="37"/>
    </row>
    <row r="194" spans="1:9" ht="15.75">
      <c r="A194" s="44">
        <v>71817</v>
      </c>
      <c r="B194" s="36" t="s">
        <v>131</v>
      </c>
      <c r="C194" s="45"/>
      <c r="D194" s="47">
        <v>2671596450</v>
      </c>
      <c r="E194" s="46">
        <f t="shared" si="6"/>
        <v>2671596450</v>
      </c>
      <c r="F194" s="46">
        <v>2671596450</v>
      </c>
      <c r="G194" s="46"/>
      <c r="H194" s="46"/>
      <c r="I194" s="46"/>
    </row>
    <row r="195" spans="1:9" ht="15.75">
      <c r="A195" s="44">
        <v>71818</v>
      </c>
      <c r="B195" s="36" t="s">
        <v>132</v>
      </c>
      <c r="C195" s="45"/>
      <c r="D195" s="47">
        <v>0</v>
      </c>
      <c r="E195" s="46">
        <f t="shared" si="6"/>
        <v>0</v>
      </c>
      <c r="F195" s="46">
        <v>0</v>
      </c>
      <c r="G195" s="46"/>
      <c r="H195" s="46"/>
      <c r="I195" s="46"/>
    </row>
    <row r="196" spans="1:9" ht="15.75">
      <c r="A196" s="28">
        <v>72</v>
      </c>
      <c r="B196" s="33" t="s">
        <v>178</v>
      </c>
      <c r="C196" s="33"/>
      <c r="D196" s="42">
        <v>19334129309</v>
      </c>
      <c r="E196" s="42">
        <f t="shared" ref="E196:I196" si="7">E197+E203+E219+E221+E231</f>
        <v>11543817733</v>
      </c>
      <c r="F196" s="42">
        <f t="shared" si="7"/>
        <v>11543817733</v>
      </c>
      <c r="G196" s="42">
        <f t="shared" si="7"/>
        <v>0</v>
      </c>
      <c r="H196" s="42">
        <f>H197+H203+H219+H221+H231</f>
        <v>0</v>
      </c>
      <c r="I196" s="42">
        <f t="shared" si="7"/>
        <v>0</v>
      </c>
    </row>
    <row r="197" spans="1:9" ht="15.75">
      <c r="A197" s="28">
        <v>720</v>
      </c>
      <c r="B197" s="40" t="s">
        <v>136</v>
      </c>
      <c r="C197" s="33"/>
      <c r="D197" s="42">
        <v>8001911601</v>
      </c>
      <c r="E197" s="77">
        <f t="shared" si="6"/>
        <v>2586093101</v>
      </c>
      <c r="F197" s="42">
        <f>SUM(F198:F202)</f>
        <v>2586093101</v>
      </c>
      <c r="G197" s="42">
        <f>SUM(G198:G202)</f>
        <v>0</v>
      </c>
      <c r="H197" s="42">
        <f>SUM(H198:H202)</f>
        <v>0</v>
      </c>
      <c r="I197" s="42">
        <f>SUM(I198:I202)</f>
        <v>0</v>
      </c>
    </row>
    <row r="198" spans="1:9" ht="15.75">
      <c r="A198" s="34">
        <v>7201</v>
      </c>
      <c r="B198" s="35" t="s">
        <v>137</v>
      </c>
      <c r="C198" s="36"/>
      <c r="D198" s="41">
        <v>62000000</v>
      </c>
      <c r="E198" s="46">
        <f t="shared" si="6"/>
        <v>62000000</v>
      </c>
      <c r="F198" s="37">
        <v>62000000</v>
      </c>
      <c r="G198" s="37">
        <v>0</v>
      </c>
      <c r="H198" s="37"/>
      <c r="I198" s="37"/>
    </row>
    <row r="199" spans="1:9" ht="15.75">
      <c r="A199" s="34">
        <v>7202</v>
      </c>
      <c r="B199" s="35" t="s">
        <v>212</v>
      </c>
      <c r="C199" s="36"/>
      <c r="D199" s="41">
        <v>548393547</v>
      </c>
      <c r="E199" s="46">
        <f t="shared" si="6"/>
        <v>548393547</v>
      </c>
      <c r="F199" s="37">
        <v>548393547</v>
      </c>
      <c r="G199" s="37"/>
      <c r="H199" s="37">
        <v>0</v>
      </c>
      <c r="I199" s="37"/>
    </row>
    <row r="200" spans="1:9" ht="15.75">
      <c r="A200" s="34">
        <v>7203</v>
      </c>
      <c r="B200" s="35" t="s">
        <v>213</v>
      </c>
      <c r="C200" s="36"/>
      <c r="D200" s="41">
        <v>3537016000</v>
      </c>
      <c r="E200" s="46">
        <f t="shared" si="6"/>
        <v>1921197500</v>
      </c>
      <c r="F200" s="37">
        <v>1921197500</v>
      </c>
      <c r="G200" s="37"/>
      <c r="H200" s="37"/>
      <c r="I200" s="37"/>
    </row>
    <row r="201" spans="1:9" ht="15.75">
      <c r="A201" s="34">
        <v>7204</v>
      </c>
      <c r="B201" s="35" t="s">
        <v>220</v>
      </c>
      <c r="C201" s="36"/>
      <c r="D201" s="41">
        <v>43080000</v>
      </c>
      <c r="E201" s="46">
        <f t="shared" si="6"/>
        <v>0</v>
      </c>
      <c r="F201" s="37">
        <v>0</v>
      </c>
      <c r="G201" s="37"/>
      <c r="H201" s="37"/>
      <c r="I201" s="37"/>
    </row>
    <row r="202" spans="1:9" ht="15.75">
      <c r="A202" s="34">
        <v>72088</v>
      </c>
      <c r="B202" s="35" t="s">
        <v>37</v>
      </c>
      <c r="C202" s="36"/>
      <c r="D202" s="41">
        <v>3811422054</v>
      </c>
      <c r="E202" s="46">
        <f t="shared" si="6"/>
        <v>54502054</v>
      </c>
      <c r="F202" s="37">
        <v>54502054</v>
      </c>
      <c r="G202" s="37"/>
      <c r="H202" s="37"/>
      <c r="I202" s="37"/>
    </row>
    <row r="203" spans="1:9" s="59" customFormat="1" ht="15.75">
      <c r="A203" s="28">
        <v>721</v>
      </c>
      <c r="B203" s="40" t="s">
        <v>138</v>
      </c>
      <c r="C203" s="29"/>
      <c r="D203" s="42">
        <v>3603324632</v>
      </c>
      <c r="E203" s="77">
        <f>SUM(F203:I203)</f>
        <v>2064024632</v>
      </c>
      <c r="F203" s="42">
        <f>F204+F209</f>
        <v>2064024632</v>
      </c>
      <c r="G203" s="42">
        <f>G204+G210+G211+G213+G214+G215+G216+G217+G218</f>
        <v>0</v>
      </c>
      <c r="H203" s="42">
        <f>H204+H210+H211+H213+H214+H215+H216+H217+H218</f>
        <v>0</v>
      </c>
      <c r="I203" s="42">
        <f>I204+I210+I211+I213+I214+I215+I216+I217+I218</f>
        <v>0</v>
      </c>
    </row>
    <row r="204" spans="1:9" s="59" customFormat="1" ht="15.75">
      <c r="A204" s="28">
        <v>7220</v>
      </c>
      <c r="B204" s="40" t="s">
        <v>158</v>
      </c>
      <c r="C204" s="29"/>
      <c r="D204" s="42">
        <v>439910632</v>
      </c>
      <c r="E204" s="77">
        <f>SUM(F204:I204)</f>
        <v>562985632</v>
      </c>
      <c r="F204" s="42">
        <f>SUM(F205:F208)</f>
        <v>562985632</v>
      </c>
      <c r="G204" s="42">
        <f>G205+G206+G207</f>
        <v>0</v>
      </c>
      <c r="H204" s="42">
        <f>H205+H206+H207</f>
        <v>0</v>
      </c>
      <c r="I204" s="42">
        <f>I205+I206+I207</f>
        <v>0</v>
      </c>
    </row>
    <row r="205" spans="1:9" ht="15.75">
      <c r="A205" s="34">
        <v>72200</v>
      </c>
      <c r="B205" s="35" t="s">
        <v>210</v>
      </c>
      <c r="C205" s="36"/>
      <c r="D205" s="41">
        <v>121760100</v>
      </c>
      <c r="E205" s="46">
        <f t="shared" si="6"/>
        <v>121760100</v>
      </c>
      <c r="F205" s="37">
        <v>121760100</v>
      </c>
      <c r="G205" s="37"/>
      <c r="H205" s="37"/>
      <c r="I205" s="37"/>
    </row>
    <row r="206" spans="1:9" ht="15.75">
      <c r="A206" s="34">
        <v>72201</v>
      </c>
      <c r="B206" s="35" t="s">
        <v>159</v>
      </c>
      <c r="C206" s="36"/>
      <c r="D206" s="41">
        <v>121760100</v>
      </c>
      <c r="E206" s="46">
        <f t="shared" si="6"/>
        <v>121760100</v>
      </c>
      <c r="F206" s="37">
        <v>121760100</v>
      </c>
      <c r="G206" s="37"/>
      <c r="H206" s="37"/>
      <c r="I206" s="37"/>
    </row>
    <row r="207" spans="1:9" ht="15.75">
      <c r="A207" s="34">
        <v>72202</v>
      </c>
      <c r="B207" s="35" t="s">
        <v>247</v>
      </c>
      <c r="C207" s="36"/>
      <c r="D207" s="41">
        <v>196390432</v>
      </c>
      <c r="E207" s="46">
        <f t="shared" si="6"/>
        <v>196390432</v>
      </c>
      <c r="F207" s="37">
        <v>196390432</v>
      </c>
      <c r="G207" s="37"/>
      <c r="H207" s="37"/>
      <c r="I207" s="37"/>
    </row>
    <row r="208" spans="1:9" ht="15.75">
      <c r="A208" s="34">
        <v>72203</v>
      </c>
      <c r="B208" s="35" t="s">
        <v>246</v>
      </c>
      <c r="C208" s="36"/>
      <c r="D208" s="41"/>
      <c r="E208" s="46">
        <f t="shared" si="6"/>
        <v>123075000</v>
      </c>
      <c r="F208" s="37">
        <v>123075000</v>
      </c>
      <c r="G208" s="37"/>
      <c r="H208" s="37"/>
      <c r="I208" s="37"/>
    </row>
    <row r="209" spans="1:9" s="59" customFormat="1" ht="15.75">
      <c r="A209" s="28">
        <v>7221</v>
      </c>
      <c r="B209" s="40" t="s">
        <v>209</v>
      </c>
      <c r="C209" s="29"/>
      <c r="D209" s="66">
        <v>3163414000</v>
      </c>
      <c r="E209" s="77">
        <f>SUM(F209:I209)</f>
        <v>1501039000</v>
      </c>
      <c r="F209" s="42">
        <f>SUM(F210:F218)</f>
        <v>1501039000</v>
      </c>
      <c r="G209" s="42">
        <f>SUM(G210:G218)</f>
        <v>0</v>
      </c>
      <c r="H209" s="42">
        <f>SUM(H210:H218)</f>
        <v>0</v>
      </c>
      <c r="I209" s="42">
        <f>SUM(I210:I218)</f>
        <v>0</v>
      </c>
    </row>
    <row r="210" spans="1:9" ht="15.75">
      <c r="A210" s="34">
        <v>72210</v>
      </c>
      <c r="B210" s="35" t="s">
        <v>245</v>
      </c>
      <c r="C210" s="36"/>
      <c r="D210" s="41">
        <v>2000000000</v>
      </c>
      <c r="E210" s="46">
        <f t="shared" si="6"/>
        <v>240000000</v>
      </c>
      <c r="F210" s="37">
        <v>240000000</v>
      </c>
      <c r="G210" s="37"/>
      <c r="H210" s="37"/>
      <c r="I210" s="37"/>
    </row>
    <row r="211" spans="1:9" ht="15.75">
      <c r="A211" s="34">
        <v>72211</v>
      </c>
      <c r="B211" s="35" t="s">
        <v>171</v>
      </c>
      <c r="C211" s="36"/>
      <c r="D211" s="41">
        <v>76067898</v>
      </c>
      <c r="E211" s="46">
        <f t="shared" ref="E211:E263" si="8">SUM(F211:I211)</f>
        <v>76067898</v>
      </c>
      <c r="F211" s="37">
        <v>76067898</v>
      </c>
      <c r="G211" s="37"/>
      <c r="H211" s="37"/>
      <c r="I211" s="37"/>
    </row>
    <row r="212" spans="1:9" ht="15.75">
      <c r="A212" s="34">
        <v>72218</v>
      </c>
      <c r="B212" s="35" t="s">
        <v>175</v>
      </c>
      <c r="C212" s="36"/>
      <c r="D212" s="41">
        <v>873932102</v>
      </c>
      <c r="E212" s="46">
        <f t="shared" si="8"/>
        <v>873932102</v>
      </c>
      <c r="F212" s="37">
        <v>873932102</v>
      </c>
      <c r="G212" s="37"/>
      <c r="H212" s="37"/>
      <c r="I212" s="37"/>
    </row>
    <row r="213" spans="1:9" ht="15.75">
      <c r="A213" s="34">
        <v>72212</v>
      </c>
      <c r="B213" s="35" t="s">
        <v>232</v>
      </c>
      <c r="C213" s="36"/>
      <c r="D213" s="41">
        <v>1120000</v>
      </c>
      <c r="E213" s="46">
        <f t="shared" si="8"/>
        <v>1120000</v>
      </c>
      <c r="F213" s="37">
        <v>1120000</v>
      </c>
      <c r="G213" s="37"/>
      <c r="H213" s="37"/>
      <c r="I213" s="37"/>
    </row>
    <row r="214" spans="1:9" ht="15.75">
      <c r="A214" s="34">
        <v>72213</v>
      </c>
      <c r="B214" s="35" t="s">
        <v>172</v>
      </c>
      <c r="C214" s="36"/>
      <c r="D214" s="41">
        <v>96500000</v>
      </c>
      <c r="E214" s="46">
        <f t="shared" si="8"/>
        <v>200000000</v>
      </c>
      <c r="F214" s="37">
        <v>200000000</v>
      </c>
      <c r="G214" s="37"/>
      <c r="H214" s="37"/>
      <c r="I214" s="37"/>
    </row>
    <row r="215" spans="1:9" ht="15.75">
      <c r="A215" s="34">
        <v>72214</v>
      </c>
      <c r="B215" s="35" t="s">
        <v>173</v>
      </c>
      <c r="C215" s="36"/>
      <c r="D215" s="41">
        <v>65169000</v>
      </c>
      <c r="E215" s="46">
        <f t="shared" si="8"/>
        <v>65169000</v>
      </c>
      <c r="F215" s="37">
        <v>65169000</v>
      </c>
      <c r="G215" s="37"/>
      <c r="H215" s="37"/>
      <c r="I215" s="37"/>
    </row>
    <row r="216" spans="1:9" ht="15.75">
      <c r="A216" s="34">
        <v>72215</v>
      </c>
      <c r="B216" s="35" t="s">
        <v>139</v>
      </c>
      <c r="C216" s="36"/>
      <c r="D216" s="41">
        <v>44750000</v>
      </c>
      <c r="E216" s="46">
        <f t="shared" si="8"/>
        <v>44750000</v>
      </c>
      <c r="F216" s="37">
        <v>44750000</v>
      </c>
      <c r="G216" s="37"/>
      <c r="H216" s="37"/>
      <c r="I216" s="37"/>
    </row>
    <row r="217" spans="1:9" ht="15.75">
      <c r="A217" s="34">
        <v>72216</v>
      </c>
      <c r="B217" s="35" t="s">
        <v>174</v>
      </c>
      <c r="C217" s="36"/>
      <c r="D217" s="37">
        <v>5875000</v>
      </c>
      <c r="E217" s="46">
        <f t="shared" si="8"/>
        <v>0</v>
      </c>
      <c r="F217" s="37">
        <v>0</v>
      </c>
      <c r="G217" s="37"/>
      <c r="H217" s="37"/>
      <c r="I217" s="37"/>
    </row>
    <row r="218" spans="1:9" ht="15.75">
      <c r="A218" s="34"/>
      <c r="B218" s="35"/>
      <c r="C218" s="36"/>
      <c r="D218" s="41"/>
      <c r="E218" s="46"/>
      <c r="F218" s="37"/>
      <c r="G218" s="37"/>
      <c r="H218" s="37"/>
      <c r="I218" s="37"/>
    </row>
    <row r="219" spans="1:9" ht="15.75">
      <c r="A219" s="28">
        <v>724</v>
      </c>
      <c r="B219" s="29" t="s">
        <v>221</v>
      </c>
      <c r="C219" s="33"/>
      <c r="D219" s="31">
        <v>0</v>
      </c>
      <c r="E219" s="77">
        <f>SUM(F219:I219)</f>
        <v>0</v>
      </c>
      <c r="F219" s="42">
        <f>SUM(F220:F220)</f>
        <v>0</v>
      </c>
      <c r="G219" s="42">
        <f>G220</f>
        <v>0</v>
      </c>
      <c r="H219" s="42">
        <f>H220</f>
        <v>0</v>
      </c>
      <c r="I219" s="42">
        <f>I220</f>
        <v>0</v>
      </c>
    </row>
    <row r="220" spans="1:9" ht="15.75">
      <c r="A220" s="34">
        <v>7241</v>
      </c>
      <c r="B220" s="35" t="s">
        <v>140</v>
      </c>
      <c r="C220" s="36"/>
      <c r="D220" s="38">
        <v>0</v>
      </c>
      <c r="E220" s="46">
        <f t="shared" si="8"/>
        <v>0</v>
      </c>
      <c r="F220" s="37">
        <v>0</v>
      </c>
      <c r="G220" s="42"/>
      <c r="H220" s="42"/>
      <c r="I220" s="42"/>
    </row>
    <row r="221" spans="1:9" ht="15.75">
      <c r="A221" s="28">
        <v>726</v>
      </c>
      <c r="B221" s="29" t="s">
        <v>141</v>
      </c>
      <c r="C221" s="33"/>
      <c r="D221" s="31">
        <v>6723893076</v>
      </c>
      <c r="E221" s="77">
        <f>SUM(F221:I221)</f>
        <v>6893700000</v>
      </c>
      <c r="F221" s="42">
        <f>SUM(F222:F230)</f>
        <v>6893700000</v>
      </c>
      <c r="G221" s="42">
        <f>SUM(G222:G230)</f>
        <v>0</v>
      </c>
      <c r="H221" s="42">
        <f>SUM(H222:H230)</f>
        <v>0</v>
      </c>
      <c r="I221" s="42">
        <f>SUM(I222:I230)</f>
        <v>0</v>
      </c>
    </row>
    <row r="222" spans="1:9" ht="15.75">
      <c r="A222" s="34">
        <v>7260</v>
      </c>
      <c r="B222" s="35" t="s">
        <v>228</v>
      </c>
      <c r="C222" s="43"/>
      <c r="D222" s="41">
        <v>3700000000</v>
      </c>
      <c r="E222" s="46">
        <f t="shared" si="8"/>
        <v>4500000000</v>
      </c>
      <c r="F222" s="37">
        <v>4500000000</v>
      </c>
      <c r="G222" s="37"/>
      <c r="H222" s="37"/>
      <c r="I222" s="37"/>
    </row>
    <row r="223" spans="1:9" ht="15.75">
      <c r="A223" s="34">
        <v>7261</v>
      </c>
      <c r="B223" s="35" t="s">
        <v>227</v>
      </c>
      <c r="C223" s="43"/>
      <c r="D223" s="41">
        <v>153165117</v>
      </c>
      <c r="E223" s="46">
        <f t="shared" si="8"/>
        <v>0</v>
      </c>
      <c r="F223" s="37">
        <v>0</v>
      </c>
      <c r="G223" s="37"/>
      <c r="H223" s="37"/>
      <c r="I223" s="37"/>
    </row>
    <row r="224" spans="1:9" ht="15.75">
      <c r="A224" s="34">
        <v>7262</v>
      </c>
      <c r="B224" s="35" t="s">
        <v>226</v>
      </c>
      <c r="C224" s="43"/>
      <c r="D224" s="41">
        <v>0</v>
      </c>
      <c r="E224" s="46">
        <f t="shared" si="8"/>
        <v>112450000</v>
      </c>
      <c r="F224" s="37">
        <v>112450000</v>
      </c>
      <c r="G224" s="37"/>
      <c r="H224" s="37"/>
      <c r="I224" s="37"/>
    </row>
    <row r="225" spans="1:10" ht="15.75">
      <c r="A225" s="34">
        <v>7263</v>
      </c>
      <c r="B225" s="35" t="s">
        <v>225</v>
      </c>
      <c r="C225" s="43"/>
      <c r="D225" s="41">
        <v>0</v>
      </c>
      <c r="E225" s="46">
        <f t="shared" si="8"/>
        <v>101250000</v>
      </c>
      <c r="F225" s="37">
        <v>101250000</v>
      </c>
      <c r="G225" s="37"/>
      <c r="H225" s="37"/>
      <c r="I225" s="37"/>
    </row>
    <row r="226" spans="1:10" ht="15.75">
      <c r="A226" s="34">
        <v>7264</v>
      </c>
      <c r="B226" s="35" t="s">
        <v>224</v>
      </c>
      <c r="C226" s="43"/>
      <c r="D226" s="67">
        <v>2790202959</v>
      </c>
      <c r="E226" s="46">
        <f t="shared" si="8"/>
        <v>2150000000</v>
      </c>
      <c r="F226" s="37">
        <v>2150000000</v>
      </c>
      <c r="G226" s="37"/>
      <c r="H226" s="37"/>
      <c r="I226" s="37"/>
    </row>
    <row r="227" spans="1:10" ht="15.75">
      <c r="A227" s="34">
        <v>7265</v>
      </c>
      <c r="B227" s="35" t="s">
        <v>223</v>
      </c>
      <c r="C227" s="43"/>
      <c r="D227" s="38">
        <v>0</v>
      </c>
      <c r="E227" s="46">
        <f t="shared" si="8"/>
        <v>0</v>
      </c>
      <c r="F227" s="37"/>
      <c r="G227" s="37"/>
      <c r="H227" s="37"/>
      <c r="I227" s="37"/>
    </row>
    <row r="228" spans="1:10" ht="15.75">
      <c r="A228" s="34">
        <v>7266</v>
      </c>
      <c r="B228" s="35" t="s">
        <v>222</v>
      </c>
      <c r="C228" s="43"/>
      <c r="D228" s="38">
        <v>30000000</v>
      </c>
      <c r="E228" s="46">
        <f t="shared" si="8"/>
        <v>30000000</v>
      </c>
      <c r="F228" s="37">
        <v>30000000</v>
      </c>
      <c r="G228" s="37"/>
      <c r="H228" s="37"/>
      <c r="I228" s="37"/>
    </row>
    <row r="229" spans="1:10" ht="15.75">
      <c r="A229" s="34">
        <v>7267</v>
      </c>
      <c r="B229" s="35" t="s">
        <v>229</v>
      </c>
      <c r="C229" s="43"/>
      <c r="D229" s="38">
        <v>0</v>
      </c>
      <c r="E229" s="46">
        <f t="shared" si="8"/>
        <v>0</v>
      </c>
      <c r="F229" s="37">
        <v>0</v>
      </c>
      <c r="G229" s="37"/>
      <c r="H229" s="37"/>
      <c r="I229" s="37"/>
    </row>
    <row r="230" spans="1:10" ht="15.75">
      <c r="A230" s="34">
        <v>7268</v>
      </c>
      <c r="B230" s="35" t="s">
        <v>230</v>
      </c>
      <c r="C230" s="36"/>
      <c r="D230" s="38">
        <v>50525000</v>
      </c>
      <c r="E230" s="46">
        <f t="shared" si="8"/>
        <v>0</v>
      </c>
      <c r="F230" s="37">
        <v>0</v>
      </c>
      <c r="G230" s="37"/>
      <c r="H230" s="37"/>
      <c r="I230" s="37"/>
    </row>
    <row r="231" spans="1:10" ht="15.75">
      <c r="A231" s="28">
        <v>728</v>
      </c>
      <c r="B231" s="30" t="s">
        <v>43</v>
      </c>
      <c r="C231" s="30"/>
      <c r="D231" s="31">
        <v>1005000000</v>
      </c>
      <c r="E231" s="77">
        <f t="shared" si="8"/>
        <v>0</v>
      </c>
      <c r="F231" s="42">
        <f>SUM(F232:F233)</f>
        <v>0</v>
      </c>
      <c r="G231" s="42">
        <f>G233</f>
        <v>0</v>
      </c>
      <c r="H231" s="42">
        <f>H233</f>
        <v>0</v>
      </c>
      <c r="I231" s="42">
        <f>I233</f>
        <v>0</v>
      </c>
    </row>
    <row r="232" spans="1:10" ht="15.75">
      <c r="A232" s="34">
        <v>7281</v>
      </c>
      <c r="B232" s="35" t="s">
        <v>43</v>
      </c>
      <c r="C232" s="48"/>
      <c r="D232" s="49">
        <v>240000000</v>
      </c>
      <c r="E232" s="46">
        <f t="shared" si="8"/>
        <v>0</v>
      </c>
      <c r="F232" s="37">
        <v>0</v>
      </c>
      <c r="G232" s="37"/>
      <c r="H232" s="37"/>
      <c r="I232" s="37"/>
    </row>
    <row r="233" spans="1:10" ht="15.75">
      <c r="A233" s="34">
        <v>7282</v>
      </c>
      <c r="B233" s="35" t="s">
        <v>181</v>
      </c>
      <c r="C233" s="48"/>
      <c r="D233" s="41">
        <v>765000000</v>
      </c>
      <c r="E233" s="46">
        <f t="shared" si="8"/>
        <v>0</v>
      </c>
      <c r="F233" s="37">
        <v>0</v>
      </c>
      <c r="G233" s="37"/>
      <c r="H233" s="37"/>
      <c r="I233" s="37"/>
    </row>
    <row r="234" spans="1:10" s="59" customFormat="1" ht="15.75">
      <c r="A234" s="28">
        <v>73</v>
      </c>
      <c r="B234" s="30" t="s">
        <v>180</v>
      </c>
      <c r="C234" s="30"/>
      <c r="D234" s="31">
        <v>0</v>
      </c>
      <c r="E234" s="77">
        <f t="shared" si="8"/>
        <v>0</v>
      </c>
      <c r="F234" s="42">
        <f>SUM(F235:F236)</f>
        <v>0</v>
      </c>
      <c r="G234" s="42">
        <f>SUM(G235:G236)</f>
        <v>0</v>
      </c>
      <c r="H234" s="42">
        <f>SUM(H235:H236)</f>
        <v>0</v>
      </c>
      <c r="I234" s="42">
        <f>SUM(I235:I236)</f>
        <v>0</v>
      </c>
      <c r="J234" s="31"/>
    </row>
    <row r="235" spans="1:10" ht="15.75">
      <c r="A235" s="34">
        <v>732</v>
      </c>
      <c r="B235" s="35" t="s">
        <v>184</v>
      </c>
      <c r="C235" s="48"/>
      <c r="D235" s="50">
        <v>0</v>
      </c>
      <c r="E235" s="46">
        <f t="shared" si="8"/>
        <v>0</v>
      </c>
      <c r="F235" s="37">
        <v>0</v>
      </c>
      <c r="G235" s="37"/>
      <c r="H235" s="37"/>
      <c r="I235" s="37"/>
    </row>
    <row r="236" spans="1:10" ht="15.75">
      <c r="A236" s="34">
        <v>739</v>
      </c>
      <c r="B236" s="35" t="s">
        <v>185</v>
      </c>
      <c r="C236" s="48"/>
      <c r="D236" s="50">
        <v>0</v>
      </c>
      <c r="E236" s="46">
        <f t="shared" si="8"/>
        <v>0</v>
      </c>
      <c r="F236" s="37">
        <v>0</v>
      </c>
      <c r="G236" s="37"/>
      <c r="H236" s="37"/>
      <c r="I236" s="37"/>
    </row>
    <row r="237" spans="1:10" s="59" customFormat="1" ht="15.75">
      <c r="A237" s="28">
        <v>74</v>
      </c>
      <c r="B237" s="30" t="s">
        <v>186</v>
      </c>
      <c r="C237" s="30"/>
      <c r="D237" s="31">
        <v>45324000000</v>
      </c>
      <c r="E237" s="77">
        <f t="shared" si="8"/>
        <v>48220796250</v>
      </c>
      <c r="F237" s="42">
        <f>SUM(F238:F244)</f>
        <v>48220796250</v>
      </c>
      <c r="G237" s="42">
        <f>SUM(G239:G244)</f>
        <v>0</v>
      </c>
      <c r="H237" s="42">
        <f>SUM(H239:H244)</f>
        <v>0</v>
      </c>
      <c r="I237" s="42">
        <f>SUM(I239:I244)</f>
        <v>0</v>
      </c>
      <c r="J237" s="31"/>
    </row>
    <row r="238" spans="1:10" s="59" customFormat="1" ht="15.75">
      <c r="A238" s="34">
        <v>740</v>
      </c>
      <c r="B238" s="35" t="s">
        <v>241</v>
      </c>
      <c r="C238" s="30"/>
      <c r="D238" s="31">
        <v>1500000000</v>
      </c>
      <c r="E238" s="37">
        <f t="shared" si="8"/>
        <v>1500000000</v>
      </c>
      <c r="F238" s="37">
        <v>1500000000</v>
      </c>
      <c r="G238" s="42"/>
      <c r="H238" s="42"/>
      <c r="I238" s="42"/>
      <c r="J238" s="31"/>
    </row>
    <row r="239" spans="1:10" ht="15.75">
      <c r="A239" s="34">
        <v>741</v>
      </c>
      <c r="B239" s="35" t="s">
        <v>187</v>
      </c>
      <c r="C239" s="48"/>
      <c r="D239" s="41">
        <v>43824000000</v>
      </c>
      <c r="E239" s="37">
        <f t="shared" si="8"/>
        <v>39341280000</v>
      </c>
      <c r="F239" s="37">
        <v>39341280000</v>
      </c>
      <c r="G239" s="37"/>
      <c r="H239" s="37"/>
      <c r="I239" s="37"/>
    </row>
    <row r="240" spans="1:10" ht="15.75">
      <c r="A240" s="34">
        <v>742</v>
      </c>
      <c r="B240" s="35" t="s">
        <v>188</v>
      </c>
      <c r="C240" s="48"/>
      <c r="D240" s="41">
        <v>0</v>
      </c>
      <c r="E240" s="46">
        <f t="shared" si="8"/>
        <v>7379516250</v>
      </c>
      <c r="F240" s="37">
        <v>7379516250</v>
      </c>
      <c r="G240" s="37"/>
      <c r="H240" s="37"/>
      <c r="I240" s="37"/>
    </row>
    <row r="241" spans="1:9" ht="15.75">
      <c r="A241" s="34">
        <v>743</v>
      </c>
      <c r="B241" s="35" t="s">
        <v>234</v>
      </c>
      <c r="C241" s="48"/>
      <c r="D241" s="50">
        <v>0</v>
      </c>
      <c r="E241" s="46">
        <f t="shared" si="8"/>
        <v>0</v>
      </c>
      <c r="F241" s="37">
        <v>0</v>
      </c>
      <c r="G241" s="37"/>
      <c r="H241" s="37"/>
      <c r="I241" s="37"/>
    </row>
    <row r="242" spans="1:9" ht="15.75">
      <c r="A242" s="34">
        <v>744</v>
      </c>
      <c r="B242" s="35" t="s">
        <v>189</v>
      </c>
      <c r="C242" s="48"/>
      <c r="D242" s="50">
        <v>0</v>
      </c>
      <c r="E242" s="46">
        <f t="shared" si="8"/>
        <v>0</v>
      </c>
      <c r="F242" s="37">
        <v>0</v>
      </c>
      <c r="G242" s="37"/>
      <c r="H242" s="37"/>
      <c r="I242" s="37"/>
    </row>
    <row r="243" spans="1:9" ht="15.75">
      <c r="A243" s="34">
        <v>745</v>
      </c>
      <c r="B243" s="35" t="s">
        <v>190</v>
      </c>
      <c r="C243" s="48"/>
      <c r="D243" s="50">
        <v>0</v>
      </c>
      <c r="E243" s="46">
        <f t="shared" si="8"/>
        <v>0</v>
      </c>
      <c r="F243" s="37">
        <v>0</v>
      </c>
      <c r="G243" s="37"/>
      <c r="H243" s="37"/>
      <c r="I243" s="37"/>
    </row>
    <row r="244" spans="1:9" ht="15.75">
      <c r="A244" s="34">
        <v>748</v>
      </c>
      <c r="B244" s="35" t="s">
        <v>191</v>
      </c>
      <c r="C244" s="48"/>
      <c r="D244" s="50">
        <v>0</v>
      </c>
      <c r="E244" s="46">
        <f t="shared" si="8"/>
        <v>0</v>
      </c>
      <c r="F244" s="37">
        <v>0</v>
      </c>
      <c r="G244" s="37"/>
      <c r="H244" s="37"/>
      <c r="I244" s="37"/>
    </row>
    <row r="245" spans="1:9" ht="15.75">
      <c r="A245" s="28">
        <v>75</v>
      </c>
      <c r="B245" s="33" t="s">
        <v>192</v>
      </c>
      <c r="C245" s="33"/>
      <c r="D245" s="31">
        <v>0</v>
      </c>
      <c r="E245" s="77">
        <f t="shared" si="8"/>
        <v>373689535</v>
      </c>
      <c r="F245" s="42">
        <f>F246+F248+F250</f>
        <v>373689535</v>
      </c>
      <c r="G245" s="42">
        <f>SUM(G246:G263)</f>
        <v>0</v>
      </c>
      <c r="H245" s="42">
        <f>SUM(H246:H263)</f>
        <v>0</v>
      </c>
      <c r="I245" s="42">
        <f>SUM(I246:I263)</f>
        <v>0</v>
      </c>
    </row>
    <row r="246" spans="1:9" ht="15.75">
      <c r="A246" s="28">
        <v>750</v>
      </c>
      <c r="B246" s="30" t="s">
        <v>142</v>
      </c>
      <c r="C246" s="30"/>
      <c r="D246" s="31">
        <v>0</v>
      </c>
      <c r="E246" s="77">
        <f t="shared" si="8"/>
        <v>0</v>
      </c>
      <c r="F246" s="42">
        <f>F247</f>
        <v>0</v>
      </c>
      <c r="G246" s="42">
        <f>G247</f>
        <v>0</v>
      </c>
      <c r="H246" s="42">
        <f>H247</f>
        <v>0</v>
      </c>
      <c r="I246" s="42">
        <f>I247</f>
        <v>0</v>
      </c>
    </row>
    <row r="247" spans="1:9" ht="15.75">
      <c r="A247" s="34">
        <v>7501</v>
      </c>
      <c r="B247" s="35" t="s">
        <v>142</v>
      </c>
      <c r="C247" s="48"/>
      <c r="D247" s="50">
        <v>0</v>
      </c>
      <c r="E247" s="46">
        <f t="shared" si="8"/>
        <v>0</v>
      </c>
      <c r="F247" s="37">
        <v>0</v>
      </c>
      <c r="G247" s="37"/>
      <c r="H247" s="37"/>
      <c r="I247" s="37"/>
    </row>
    <row r="248" spans="1:9" ht="15.75">
      <c r="A248" s="28">
        <v>751</v>
      </c>
      <c r="B248" s="51" t="s">
        <v>143</v>
      </c>
      <c r="C248" s="51"/>
      <c r="D248" s="31">
        <v>0</v>
      </c>
      <c r="E248" s="77">
        <f t="shared" si="8"/>
        <v>0</v>
      </c>
      <c r="F248" s="42">
        <f>F249</f>
        <v>0</v>
      </c>
      <c r="G248" s="42">
        <f>G249</f>
        <v>0</v>
      </c>
      <c r="H248" s="42">
        <f>H249</f>
        <v>0</v>
      </c>
      <c r="I248" s="42">
        <f>I249</f>
        <v>0</v>
      </c>
    </row>
    <row r="249" spans="1:9" ht="15.75">
      <c r="A249" s="34">
        <v>7510</v>
      </c>
      <c r="B249" s="35" t="s">
        <v>143</v>
      </c>
      <c r="C249" s="52"/>
      <c r="D249" s="49">
        <v>0</v>
      </c>
      <c r="E249" s="46">
        <f t="shared" si="8"/>
        <v>0</v>
      </c>
      <c r="F249" s="37">
        <v>0</v>
      </c>
      <c r="G249" s="37"/>
      <c r="H249" s="37"/>
      <c r="I249" s="37"/>
    </row>
    <row r="250" spans="1:9" ht="15.75">
      <c r="A250" s="28">
        <v>754</v>
      </c>
      <c r="B250" s="51" t="s">
        <v>145</v>
      </c>
      <c r="C250" s="51"/>
      <c r="D250" s="31">
        <v>0</v>
      </c>
      <c r="E250" s="77">
        <f t="shared" si="8"/>
        <v>373689535</v>
      </c>
      <c r="F250" s="42">
        <f>SUM(F251:F252)</f>
        <v>373689535</v>
      </c>
      <c r="G250" s="42">
        <f>SUM(G251:G252)</f>
        <v>0</v>
      </c>
      <c r="H250" s="42">
        <f>SUM(H251:H252)</f>
        <v>0</v>
      </c>
      <c r="I250" s="42">
        <f>SUM(I251:I252)</f>
        <v>0</v>
      </c>
    </row>
    <row r="251" spans="1:9" ht="15.75">
      <c r="A251" s="34">
        <v>7540</v>
      </c>
      <c r="B251" s="35" t="s">
        <v>146</v>
      </c>
      <c r="C251" s="52"/>
      <c r="D251" s="49">
        <v>0</v>
      </c>
      <c r="E251" s="46">
        <f t="shared" si="8"/>
        <v>237294135</v>
      </c>
      <c r="F251" s="37">
        <v>237294135</v>
      </c>
      <c r="G251" s="37"/>
      <c r="H251" s="37"/>
      <c r="I251" s="37"/>
    </row>
    <row r="252" spans="1:9" ht="15.75">
      <c r="A252" s="34">
        <v>7548</v>
      </c>
      <c r="B252" s="35" t="s">
        <v>145</v>
      </c>
      <c r="C252" s="52"/>
      <c r="D252" s="49">
        <v>0</v>
      </c>
      <c r="E252" s="46">
        <f t="shared" si="8"/>
        <v>136395400</v>
      </c>
      <c r="F252" s="37">
        <v>136395400</v>
      </c>
      <c r="G252" s="37"/>
      <c r="H252" s="37"/>
      <c r="I252" s="37"/>
    </row>
    <row r="253" spans="1:9" s="59" customFormat="1" ht="15.75">
      <c r="A253" s="28">
        <v>77</v>
      </c>
      <c r="B253" s="51" t="s">
        <v>193</v>
      </c>
      <c r="C253" s="51"/>
      <c r="D253" s="32">
        <v>0</v>
      </c>
      <c r="E253" s="77">
        <f t="shared" si="8"/>
        <v>2100000</v>
      </c>
      <c r="F253" s="42">
        <f>SUM(F254:F259)</f>
        <v>2100000</v>
      </c>
      <c r="G253" s="42">
        <f>SUM(G254:G259)</f>
        <v>0</v>
      </c>
      <c r="H253" s="42">
        <f>SUM(H254:H259)</f>
        <v>0</v>
      </c>
      <c r="I253" s="42">
        <f>SUM(I254:I259)</f>
        <v>0</v>
      </c>
    </row>
    <row r="254" spans="1:9" ht="15.75">
      <c r="A254" s="34">
        <v>771</v>
      </c>
      <c r="B254" s="35" t="s">
        <v>194</v>
      </c>
      <c r="C254" s="52"/>
      <c r="D254" s="49">
        <v>0</v>
      </c>
      <c r="E254" s="46">
        <f>SUM(F254:I254)</f>
        <v>0</v>
      </c>
      <c r="F254" s="37">
        <v>0</v>
      </c>
      <c r="G254" s="37"/>
      <c r="H254" s="37"/>
      <c r="I254" s="37"/>
    </row>
    <row r="255" spans="1:9" ht="15.75">
      <c r="A255" s="34">
        <v>772</v>
      </c>
      <c r="B255" s="35" t="s">
        <v>195</v>
      </c>
      <c r="C255" s="52"/>
      <c r="D255" s="49">
        <v>0</v>
      </c>
      <c r="E255" s="46">
        <f t="shared" si="8"/>
        <v>0</v>
      </c>
      <c r="F255" s="37">
        <v>0</v>
      </c>
      <c r="G255" s="37"/>
      <c r="H255" s="37"/>
      <c r="I255" s="37"/>
    </row>
    <row r="256" spans="1:9" ht="15.75">
      <c r="A256" s="34">
        <v>773</v>
      </c>
      <c r="B256" s="35" t="s">
        <v>196</v>
      </c>
      <c r="C256" s="52"/>
      <c r="D256" s="49">
        <v>0</v>
      </c>
      <c r="E256" s="46">
        <f t="shared" si="8"/>
        <v>0</v>
      </c>
      <c r="F256" s="37">
        <v>0</v>
      </c>
      <c r="G256" s="37"/>
      <c r="H256" s="37"/>
      <c r="I256" s="37"/>
    </row>
    <row r="257" spans="1:9" ht="15.75">
      <c r="A257" s="34">
        <v>774</v>
      </c>
      <c r="B257" s="35" t="s">
        <v>197</v>
      </c>
      <c r="C257" s="52"/>
      <c r="D257" s="49">
        <v>0</v>
      </c>
      <c r="E257" s="46">
        <f t="shared" si="8"/>
        <v>0</v>
      </c>
      <c r="F257" s="37">
        <v>0</v>
      </c>
      <c r="G257" s="37"/>
      <c r="H257" s="37"/>
      <c r="I257" s="37"/>
    </row>
    <row r="258" spans="1:9" ht="15.75">
      <c r="A258" s="34">
        <v>775</v>
      </c>
      <c r="B258" s="35" t="s">
        <v>144</v>
      </c>
      <c r="C258" s="52"/>
      <c r="D258" s="49">
        <v>0</v>
      </c>
      <c r="E258" s="46">
        <f t="shared" si="8"/>
        <v>2100000</v>
      </c>
      <c r="F258" s="37">
        <v>2100000</v>
      </c>
      <c r="G258" s="37"/>
      <c r="H258" s="37"/>
      <c r="I258" s="37"/>
    </row>
    <row r="259" spans="1:9" ht="15.75">
      <c r="A259" s="34">
        <v>778</v>
      </c>
      <c r="B259" s="35" t="s">
        <v>198</v>
      </c>
      <c r="C259" s="52"/>
      <c r="D259" s="49">
        <v>0</v>
      </c>
      <c r="E259" s="46">
        <f t="shared" si="8"/>
        <v>0</v>
      </c>
      <c r="F259" s="37">
        <v>0</v>
      </c>
      <c r="G259" s="37"/>
      <c r="H259" s="37"/>
      <c r="I259" s="37"/>
    </row>
    <row r="260" spans="1:9" s="59" customFormat="1" ht="15.75">
      <c r="A260" s="28">
        <v>78</v>
      </c>
      <c r="B260" s="51" t="s">
        <v>199</v>
      </c>
      <c r="C260" s="51"/>
      <c r="D260" s="32">
        <v>0</v>
      </c>
      <c r="E260" s="77">
        <f t="shared" si="8"/>
        <v>0</v>
      </c>
      <c r="F260" s="42">
        <f>SUM(F261:F263)</f>
        <v>0</v>
      </c>
      <c r="G260" s="42">
        <f>SUM(G261:G263)</f>
        <v>0</v>
      </c>
      <c r="H260" s="42">
        <f>SUM(H261:H263)</f>
        <v>0</v>
      </c>
      <c r="I260" s="42">
        <f>SUM(I261:I263)</f>
        <v>0</v>
      </c>
    </row>
    <row r="261" spans="1:9" ht="15.75">
      <c r="A261" s="34">
        <v>781</v>
      </c>
      <c r="B261" s="35" t="s">
        <v>200</v>
      </c>
      <c r="C261" s="52"/>
      <c r="D261" s="49">
        <v>0</v>
      </c>
      <c r="E261" s="46">
        <f t="shared" si="8"/>
        <v>0</v>
      </c>
      <c r="F261" s="37">
        <v>0</v>
      </c>
      <c r="G261" s="37"/>
      <c r="H261" s="37"/>
      <c r="I261" s="37"/>
    </row>
    <row r="262" spans="1:9" ht="15.75">
      <c r="A262" s="34">
        <v>782</v>
      </c>
      <c r="B262" s="35" t="s">
        <v>201</v>
      </c>
      <c r="C262" s="52"/>
      <c r="D262" s="49">
        <v>0</v>
      </c>
      <c r="E262" s="46">
        <f t="shared" si="8"/>
        <v>0</v>
      </c>
      <c r="F262" s="37">
        <v>0</v>
      </c>
      <c r="G262" s="37"/>
      <c r="H262" s="37"/>
      <c r="I262" s="37"/>
    </row>
    <row r="263" spans="1:9" s="93" customFormat="1" ht="15.75">
      <c r="A263" s="53">
        <v>789</v>
      </c>
      <c r="B263" s="63" t="s">
        <v>202</v>
      </c>
      <c r="C263" s="54"/>
      <c r="D263" s="55">
        <v>0</v>
      </c>
      <c r="E263" s="78">
        <f t="shared" si="8"/>
        <v>0</v>
      </c>
      <c r="F263" s="81">
        <v>0</v>
      </c>
      <c r="G263" s="81"/>
      <c r="H263" s="81"/>
      <c r="I263" s="81"/>
    </row>
    <row r="264" spans="1:9">
      <c r="B264" s="93"/>
    </row>
  </sheetData>
  <mergeCells count="1">
    <mergeCell ref="E1:I1"/>
  </mergeCells>
  <pageMargins left="1.1023622047244095" right="0.70866141732283472" top="0.74803149606299213" bottom="0.74803149606299213" header="0.31496062992125984" footer="0.31496062992125984"/>
  <pageSetup paperSize="9" scale="55" fitToHeight="0" orientation="landscape" r:id="rId1"/>
  <headerFooter>
    <oddHeader xml:space="preserve">&amp;C&amp;"-,Gras"LOI DE FINANCES  RECTIFICATIVE N°17_______/AU        EXERCICE BUDGETAIRE 2017        PREVISION DES RECETTES        </oddHeader>
  </headerFooter>
  <rowBreaks count="3" manualBreakCount="3">
    <brk id="46" max="16383" man="1"/>
    <brk id="118" max="16383" man="1"/>
    <brk id="185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R264"/>
  <sheetViews>
    <sheetView tabSelected="1" workbookViewId="0">
      <selection sqref="A1:XFD1048576"/>
    </sheetView>
  </sheetViews>
  <sheetFormatPr baseColWidth="10" defaultRowHeight="15"/>
  <cols>
    <col min="1" max="1" width="10.140625" style="56" customWidth="1"/>
    <col min="2" max="2" width="64" style="56" customWidth="1"/>
    <col min="3" max="3" width="8.5703125" style="56" bestFit="1" customWidth="1"/>
    <col min="4" max="4" width="25.42578125" style="56" bestFit="1" customWidth="1"/>
    <col min="5" max="5" width="23.85546875" style="83" customWidth="1"/>
    <col min="6" max="6" width="25.42578125" style="83" bestFit="1" customWidth="1"/>
    <col min="7" max="8" width="19.28515625" style="83" customWidth="1"/>
    <col min="9" max="9" width="22.28515625" style="83" bestFit="1" customWidth="1"/>
    <col min="10" max="10" width="19.85546875" style="56" customWidth="1"/>
    <col min="11" max="11" width="15.85546875" style="56" customWidth="1"/>
    <col min="12" max="12" width="11.42578125" style="56" customWidth="1"/>
    <col min="13" max="14" width="15.85546875" style="56" customWidth="1"/>
    <col min="15" max="15" width="16.7109375" style="56" customWidth="1"/>
    <col min="16" max="16" width="16.42578125" style="56" customWidth="1"/>
    <col min="17" max="17" width="14.5703125" style="56" customWidth="1"/>
    <col min="18" max="18" width="16" style="56" customWidth="1"/>
    <col min="19" max="20" width="11.42578125" style="56" customWidth="1"/>
    <col min="21" max="16384" width="11.42578125" style="56"/>
  </cols>
  <sheetData>
    <row r="1" spans="1:18" ht="15.75">
      <c r="A1" s="95"/>
      <c r="B1" s="1"/>
      <c r="C1" s="1"/>
      <c r="D1" s="95"/>
      <c r="E1" s="96">
        <v>2017</v>
      </c>
      <c r="F1" s="97"/>
      <c r="G1" s="97"/>
      <c r="H1" s="97"/>
      <c r="I1" s="98"/>
    </row>
    <row r="2" spans="1:18" ht="16.5" thickBot="1">
      <c r="A2" s="95"/>
      <c r="B2" s="1"/>
      <c r="C2" s="2" t="s">
        <v>0</v>
      </c>
      <c r="D2" s="3" t="s">
        <v>243</v>
      </c>
      <c r="E2" s="73" t="s">
        <v>244</v>
      </c>
      <c r="F2" s="73" t="s">
        <v>1</v>
      </c>
      <c r="G2" s="73" t="s">
        <v>2</v>
      </c>
      <c r="H2" s="73" t="s">
        <v>3</v>
      </c>
      <c r="I2" s="73" t="s">
        <v>4</v>
      </c>
      <c r="K2" s="86"/>
    </row>
    <row r="3" spans="1:18" ht="15.75">
      <c r="A3" s="4"/>
      <c r="B3" s="5" t="s">
        <v>150</v>
      </c>
      <c r="C3" s="5"/>
      <c r="D3" s="88">
        <v>126973398668.12</v>
      </c>
      <c r="E3" s="87">
        <f t="shared" ref="E3:E8" si="0">SUM(F3:I3)</f>
        <v>112580401229.12</v>
      </c>
      <c r="F3" s="87">
        <f>F4+F237</f>
        <v>108936566070.12</v>
      </c>
      <c r="G3" s="87">
        <f>G4+G237</f>
        <v>1522008087</v>
      </c>
      <c r="H3" s="74">
        <f>H4+H237</f>
        <v>1466316056</v>
      </c>
      <c r="I3" s="74">
        <f>I4+I237</f>
        <v>655511016</v>
      </c>
    </row>
    <row r="4" spans="1:18" ht="15.75">
      <c r="A4" s="4"/>
      <c r="B4" s="5" t="s">
        <v>149</v>
      </c>
      <c r="C4" s="5"/>
      <c r="D4" s="89">
        <v>81649398668.119995</v>
      </c>
      <c r="E4" s="87">
        <f t="shared" si="0"/>
        <v>64359604979.120003</v>
      </c>
      <c r="F4" s="87">
        <f>F6+F7+F234</f>
        <v>60715769820.120003</v>
      </c>
      <c r="G4" s="87">
        <f>G5+G72+G196</f>
        <v>1522008087</v>
      </c>
      <c r="H4" s="74">
        <f>H5+H72+H196</f>
        <v>1466316056</v>
      </c>
      <c r="I4" s="74">
        <f>I5+I72+I196</f>
        <v>655511016</v>
      </c>
      <c r="N4" s="85"/>
      <c r="O4" s="85"/>
      <c r="P4" s="85"/>
      <c r="Q4" s="85"/>
      <c r="R4" s="85"/>
    </row>
    <row r="5" spans="1:18" ht="15.75">
      <c r="A5" s="69"/>
      <c r="B5" s="70" t="s">
        <v>7</v>
      </c>
      <c r="C5" s="70"/>
      <c r="D5" s="71">
        <v>5646426198</v>
      </c>
      <c r="E5" s="75">
        <f>SUM(F5:I5)</f>
        <v>2973010919</v>
      </c>
      <c r="F5" s="75">
        <f>F12+F31+F51+F211+F214+F215+F216+F217+F213</f>
        <v>410981898</v>
      </c>
      <c r="G5" s="75">
        <f>G8+G47</f>
        <v>1170467115</v>
      </c>
      <c r="H5" s="75">
        <f>H8+H47</f>
        <v>1040185606</v>
      </c>
      <c r="I5" s="75">
        <f>I8+I47</f>
        <v>351376300</v>
      </c>
      <c r="N5" s="85"/>
      <c r="O5" s="85"/>
      <c r="P5" s="85"/>
      <c r="Q5" s="85"/>
      <c r="R5" s="85"/>
    </row>
    <row r="6" spans="1:18" ht="15.75">
      <c r="A6" s="4"/>
      <c r="B6" s="8" t="s">
        <v>5</v>
      </c>
      <c r="C6" s="8"/>
      <c r="D6" s="6">
        <v>60777066859.120003</v>
      </c>
      <c r="E6" s="74">
        <f t="shared" si="0"/>
        <v>51734618078.120003</v>
      </c>
      <c r="F6" s="74">
        <f>F8+F72</f>
        <v>48772287552.120003</v>
      </c>
      <c r="G6" s="74">
        <f>G8+G72</f>
        <v>1135773307</v>
      </c>
      <c r="H6" s="74">
        <f>H8+H72</f>
        <v>1240105703</v>
      </c>
      <c r="I6" s="74">
        <f>I8+I72</f>
        <v>586451516</v>
      </c>
      <c r="N6" s="85"/>
      <c r="O6" s="85"/>
      <c r="P6" s="85"/>
      <c r="Q6" s="85"/>
      <c r="R6" s="85"/>
    </row>
    <row r="7" spans="1:18" ht="15.75">
      <c r="A7" s="4"/>
      <c r="B7" s="8" t="s">
        <v>6</v>
      </c>
      <c r="C7" s="9"/>
      <c r="D7" s="6">
        <v>20872331809</v>
      </c>
      <c r="E7" s="74">
        <f t="shared" si="0"/>
        <v>12624986901</v>
      </c>
      <c r="F7" s="74">
        <f>F47+F196+F245+F253+F260</f>
        <v>11943482268</v>
      </c>
      <c r="G7" s="74">
        <f>G47+G196</f>
        <v>386234780</v>
      </c>
      <c r="H7" s="74">
        <f>H47+H196</f>
        <v>226210353</v>
      </c>
      <c r="I7" s="74">
        <f>I47+I196</f>
        <v>69059500</v>
      </c>
      <c r="N7" s="85"/>
      <c r="O7" s="85"/>
      <c r="P7" s="85"/>
      <c r="Q7" s="85"/>
      <c r="R7" s="85"/>
    </row>
    <row r="8" spans="1:18" ht="16.5">
      <c r="A8" s="10">
        <v>71</v>
      </c>
      <c r="B8" s="9" t="s">
        <v>179</v>
      </c>
      <c r="C8" s="9"/>
      <c r="D8" s="7">
        <v>3818741800</v>
      </c>
      <c r="E8" s="74">
        <f t="shared" si="0"/>
        <v>1880524388</v>
      </c>
      <c r="F8" s="74">
        <f>F9+F12+F15+F39+F42</f>
        <v>0</v>
      </c>
      <c r="G8" s="74">
        <f>G9+G12+G15+G39+G42</f>
        <v>784232335</v>
      </c>
      <c r="H8" s="74">
        <f>H9+H12+H15+H39+H42</f>
        <v>813975253</v>
      </c>
      <c r="I8" s="74">
        <f>I9+I12+I15+I39+I42</f>
        <v>282316800</v>
      </c>
      <c r="K8" s="90"/>
      <c r="N8" s="85"/>
      <c r="O8" s="85"/>
      <c r="P8" s="85"/>
      <c r="Q8" s="85"/>
      <c r="R8" s="85"/>
    </row>
    <row r="9" spans="1:18" ht="15.75">
      <c r="A9" s="10">
        <v>711</v>
      </c>
      <c r="B9" s="9" t="s">
        <v>205</v>
      </c>
      <c r="C9" s="9"/>
      <c r="D9" s="6">
        <v>350172100</v>
      </c>
      <c r="E9" s="74">
        <f t="shared" ref="E9:E70" si="1">SUM(F9:I9)</f>
        <v>112568598</v>
      </c>
      <c r="F9" s="74"/>
      <c r="G9" s="74">
        <f t="shared" ref="G9:I10" si="2">G10</f>
        <v>74105600</v>
      </c>
      <c r="H9" s="74">
        <f t="shared" si="2"/>
        <v>33855598</v>
      </c>
      <c r="I9" s="74">
        <f t="shared" si="2"/>
        <v>4607400</v>
      </c>
      <c r="M9" s="85"/>
      <c r="N9" s="85"/>
      <c r="O9" s="85"/>
      <c r="P9" s="85"/>
      <c r="Q9" s="85"/>
      <c r="R9" s="85"/>
    </row>
    <row r="10" spans="1:18" ht="15.75">
      <c r="A10" s="10">
        <v>7111</v>
      </c>
      <c r="B10" s="11" t="s">
        <v>8</v>
      </c>
      <c r="C10" s="9"/>
      <c r="D10" s="6">
        <v>350172100</v>
      </c>
      <c r="E10" s="74">
        <f t="shared" si="1"/>
        <v>112568598</v>
      </c>
      <c r="F10" s="74">
        <f>F11</f>
        <v>0</v>
      </c>
      <c r="G10" s="74">
        <f t="shared" si="2"/>
        <v>74105600</v>
      </c>
      <c r="H10" s="74">
        <f t="shared" si="2"/>
        <v>33855598</v>
      </c>
      <c r="I10" s="74">
        <f t="shared" si="2"/>
        <v>4607400</v>
      </c>
      <c r="O10" s="85"/>
      <c r="P10" s="85"/>
      <c r="Q10" s="85"/>
      <c r="R10" s="85"/>
    </row>
    <row r="11" spans="1:18" ht="15.75">
      <c r="A11" s="12">
        <v>71110</v>
      </c>
      <c r="B11" s="13" t="s">
        <v>9</v>
      </c>
      <c r="C11" s="14"/>
      <c r="D11" s="15">
        <v>350172100</v>
      </c>
      <c r="E11" s="76">
        <f t="shared" si="1"/>
        <v>112568598</v>
      </c>
      <c r="F11" s="76"/>
      <c r="G11" s="82">
        <v>74105600</v>
      </c>
      <c r="H11" s="76">
        <v>33855598</v>
      </c>
      <c r="I11" s="76">
        <v>4607400</v>
      </c>
      <c r="O11" s="85"/>
      <c r="P11" s="85"/>
      <c r="Q11" s="85"/>
      <c r="R11" s="85"/>
    </row>
    <row r="12" spans="1:18" ht="15.75">
      <c r="A12" s="10">
        <v>713</v>
      </c>
      <c r="B12" s="11" t="s">
        <v>155</v>
      </c>
      <c r="C12" s="9"/>
      <c r="D12" s="6">
        <v>123200000</v>
      </c>
      <c r="E12" s="74">
        <f t="shared" si="1"/>
        <v>23389582</v>
      </c>
      <c r="F12" s="74">
        <f>F13+F14</f>
        <v>0</v>
      </c>
      <c r="G12" s="74">
        <f>G13</f>
        <v>14185442</v>
      </c>
      <c r="H12" s="74">
        <f>H13</f>
        <v>7604140</v>
      </c>
      <c r="I12" s="74">
        <f>I13</f>
        <v>1600000</v>
      </c>
      <c r="O12" s="85"/>
      <c r="P12" s="85"/>
      <c r="Q12" s="85"/>
      <c r="R12" s="85"/>
    </row>
    <row r="13" spans="1:18" ht="15.75">
      <c r="A13" s="12">
        <v>7130</v>
      </c>
      <c r="B13" s="13" t="s">
        <v>10</v>
      </c>
      <c r="C13" s="14"/>
      <c r="D13" s="15">
        <v>101600000</v>
      </c>
      <c r="E13" s="76">
        <f t="shared" si="1"/>
        <v>23389582</v>
      </c>
      <c r="F13" s="76"/>
      <c r="G13" s="76">
        <v>14185442</v>
      </c>
      <c r="H13" s="76">
        <v>7604140</v>
      </c>
      <c r="I13" s="76">
        <v>1600000</v>
      </c>
      <c r="O13" s="85"/>
      <c r="P13" s="85"/>
      <c r="Q13" s="85"/>
      <c r="R13" s="85"/>
    </row>
    <row r="14" spans="1:18" ht="15.75">
      <c r="A14" s="12">
        <v>7131</v>
      </c>
      <c r="B14" s="13" t="s">
        <v>237</v>
      </c>
      <c r="C14" s="14"/>
      <c r="D14" s="15">
        <v>21600000</v>
      </c>
      <c r="E14" s="76">
        <f t="shared" si="1"/>
        <v>0</v>
      </c>
      <c r="F14" s="76">
        <v>0</v>
      </c>
      <c r="G14" s="76">
        <v>0</v>
      </c>
      <c r="H14" s="76">
        <v>0</v>
      </c>
      <c r="I14" s="76">
        <v>0</v>
      </c>
      <c r="O14" s="85"/>
      <c r="P14" s="85"/>
      <c r="Q14" s="85"/>
      <c r="R14" s="85"/>
    </row>
    <row r="15" spans="1:18" ht="15.75">
      <c r="A15" s="10">
        <v>714</v>
      </c>
      <c r="B15" s="17" t="s">
        <v>11</v>
      </c>
      <c r="C15" s="9"/>
      <c r="D15" s="6">
        <v>2342194700</v>
      </c>
      <c r="E15" s="74">
        <f t="shared" si="1"/>
        <v>840478708</v>
      </c>
      <c r="F15" s="74">
        <f>F16+F21+F26+F31+F35</f>
        <v>0</v>
      </c>
      <c r="G15" s="74">
        <f>G16+G21+G26+G31+G35</f>
        <v>577366293</v>
      </c>
      <c r="H15" s="74">
        <f>H16+H21+H26+H31+H35</f>
        <v>210438015</v>
      </c>
      <c r="I15" s="74">
        <f>I16+I21+I26+I31+I35</f>
        <v>52674400</v>
      </c>
    </row>
    <row r="16" spans="1:18" ht="15.75">
      <c r="A16" s="10">
        <v>7140</v>
      </c>
      <c r="B16" s="11" t="s">
        <v>12</v>
      </c>
      <c r="C16" s="11"/>
      <c r="D16" s="7">
        <v>1237639100</v>
      </c>
      <c r="E16" s="74">
        <f>SUM(F16:I16)</f>
        <v>676510757</v>
      </c>
      <c r="F16" s="74">
        <f>SUM(F17:F20)</f>
        <v>0</v>
      </c>
      <c r="G16" s="74">
        <f>SUM(G17:G20)</f>
        <v>458049754</v>
      </c>
      <c r="H16" s="74">
        <f>SUM(H17:H20)</f>
        <v>180247603</v>
      </c>
      <c r="I16" s="74">
        <f>SUM(I17:I20)</f>
        <v>38213400</v>
      </c>
    </row>
    <row r="17" spans="1:12" ht="15.75">
      <c r="A17" s="12">
        <v>71400</v>
      </c>
      <c r="B17" s="13" t="s">
        <v>13</v>
      </c>
      <c r="C17" s="14"/>
      <c r="D17" s="15">
        <v>331190000</v>
      </c>
      <c r="E17" s="76">
        <f>SUM(G17:I17)</f>
        <v>145796668</v>
      </c>
      <c r="F17" s="76"/>
      <c r="G17" s="76">
        <v>124436668</v>
      </c>
      <c r="H17" s="76">
        <v>21360000</v>
      </c>
      <c r="I17" s="76">
        <v>0</v>
      </c>
    </row>
    <row r="18" spans="1:12" ht="15.75">
      <c r="A18" s="12">
        <v>71401</v>
      </c>
      <c r="B18" s="13" t="s">
        <v>14</v>
      </c>
      <c r="C18" s="14"/>
      <c r="D18" s="15">
        <v>247799300</v>
      </c>
      <c r="E18" s="76">
        <f t="shared" si="1"/>
        <v>55317224</v>
      </c>
      <c r="F18" s="76"/>
      <c r="G18" s="76">
        <v>50317224</v>
      </c>
      <c r="H18" s="76">
        <v>5000000</v>
      </c>
      <c r="I18" s="23">
        <v>0</v>
      </c>
    </row>
    <row r="19" spans="1:12" ht="15.75">
      <c r="A19" s="12">
        <v>71402</v>
      </c>
      <c r="B19" s="13" t="s">
        <v>15</v>
      </c>
      <c r="C19" s="14"/>
      <c r="D19" s="15">
        <v>66348000</v>
      </c>
      <c r="E19" s="76">
        <f t="shared" si="1"/>
        <v>4630653</v>
      </c>
      <c r="F19" s="76"/>
      <c r="G19" s="76">
        <v>2840000</v>
      </c>
      <c r="H19" s="76">
        <v>1790653</v>
      </c>
      <c r="I19" s="76">
        <v>0</v>
      </c>
    </row>
    <row r="20" spans="1:12" ht="15.75">
      <c r="A20" s="12">
        <v>71408</v>
      </c>
      <c r="B20" s="13" t="s">
        <v>16</v>
      </c>
      <c r="C20" s="14"/>
      <c r="D20" s="15">
        <v>592301800</v>
      </c>
      <c r="E20" s="76">
        <f t="shared" si="1"/>
        <v>470766212</v>
      </c>
      <c r="F20" s="76"/>
      <c r="G20" s="76">
        <v>280455862</v>
      </c>
      <c r="H20" s="76">
        <v>152096950</v>
      </c>
      <c r="I20" s="76">
        <v>38213400</v>
      </c>
    </row>
    <row r="21" spans="1:12" ht="15.75">
      <c r="A21" s="10">
        <v>7141</v>
      </c>
      <c r="B21" s="11" t="s">
        <v>17</v>
      </c>
      <c r="C21" s="11"/>
      <c r="D21" s="7">
        <v>631809600</v>
      </c>
      <c r="E21" s="74">
        <f>SUM(F21:I21)</f>
        <v>53278445</v>
      </c>
      <c r="F21" s="74">
        <f>SUM(F22:F25)</f>
        <v>0</v>
      </c>
      <c r="G21" s="74">
        <f>SUM(G22:G25)</f>
        <v>37527708</v>
      </c>
      <c r="H21" s="74">
        <f>SUM(H22:H25)</f>
        <v>12636237</v>
      </c>
      <c r="I21" s="74">
        <f>SUM(I22:I25)</f>
        <v>3114500</v>
      </c>
    </row>
    <row r="22" spans="1:12" ht="15.75">
      <c r="A22" s="12">
        <v>71410</v>
      </c>
      <c r="B22" s="13" t="s">
        <v>18</v>
      </c>
      <c r="C22" s="14"/>
      <c r="D22" s="15">
        <v>19398000</v>
      </c>
      <c r="E22" s="76">
        <f>SUM(F22:I22)</f>
        <v>5398000</v>
      </c>
      <c r="F22" s="76"/>
      <c r="G22" s="76">
        <v>4000000</v>
      </c>
      <c r="H22" s="76">
        <v>200000</v>
      </c>
      <c r="I22" s="23">
        <v>1198000</v>
      </c>
    </row>
    <row r="23" spans="1:12" ht="15.75">
      <c r="A23" s="12">
        <v>71411</v>
      </c>
      <c r="B23" s="13" t="s">
        <v>19</v>
      </c>
      <c r="C23" s="14"/>
      <c r="D23" s="15">
        <v>27797700</v>
      </c>
      <c r="E23" s="76">
        <f t="shared" si="1"/>
        <v>4397700</v>
      </c>
      <c r="F23" s="76"/>
      <c r="G23" s="76">
        <v>2253700</v>
      </c>
      <c r="H23" s="76">
        <v>1600000</v>
      </c>
      <c r="I23" s="23">
        <v>544000</v>
      </c>
    </row>
    <row r="24" spans="1:12" ht="15.75">
      <c r="A24" s="12">
        <v>71412</v>
      </c>
      <c r="B24" s="13" t="s">
        <v>20</v>
      </c>
      <c r="C24" s="14"/>
      <c r="D24" s="15">
        <v>343570900</v>
      </c>
      <c r="E24" s="76">
        <f t="shared" si="1"/>
        <v>27294414</v>
      </c>
      <c r="F24" s="76"/>
      <c r="G24" s="76">
        <v>18769414</v>
      </c>
      <c r="H24" s="76">
        <v>8000000</v>
      </c>
      <c r="I24" s="23">
        <v>525000</v>
      </c>
    </row>
    <row r="25" spans="1:12" ht="15.75">
      <c r="A25" s="12">
        <v>71413</v>
      </c>
      <c r="B25" s="13" t="s">
        <v>21</v>
      </c>
      <c r="C25" s="14"/>
      <c r="D25" s="15">
        <v>241043000</v>
      </c>
      <c r="E25" s="76">
        <f t="shared" si="1"/>
        <v>16188331</v>
      </c>
      <c r="F25" s="76"/>
      <c r="G25" s="76">
        <v>12504594</v>
      </c>
      <c r="H25" s="76">
        <v>2836237</v>
      </c>
      <c r="I25" s="23">
        <v>847500</v>
      </c>
    </row>
    <row r="26" spans="1:12" ht="15.75">
      <c r="A26" s="10">
        <v>7142</v>
      </c>
      <c r="B26" s="11" t="s">
        <v>22</v>
      </c>
      <c r="C26" s="11"/>
      <c r="D26" s="7">
        <v>295946000</v>
      </c>
      <c r="E26" s="74">
        <f t="shared" si="1"/>
        <v>61982300</v>
      </c>
      <c r="F26" s="74">
        <f>SUM(F27:F30)</f>
        <v>0</v>
      </c>
      <c r="G26" s="74">
        <f>SUM(G27:G30)</f>
        <v>39291625</v>
      </c>
      <c r="H26" s="74">
        <f>SUM(H27:H30)</f>
        <v>14904175</v>
      </c>
      <c r="I26" s="94">
        <f>SUM(I27:I30)</f>
        <v>7786500</v>
      </c>
    </row>
    <row r="27" spans="1:12" ht="15.75">
      <c r="A27" s="12">
        <v>71420</v>
      </c>
      <c r="B27" s="13" t="s">
        <v>23</v>
      </c>
      <c r="C27" s="14"/>
      <c r="D27" s="15">
        <v>21650000</v>
      </c>
      <c r="E27" s="76">
        <f t="shared" si="1"/>
        <v>550000</v>
      </c>
      <c r="F27" s="76"/>
      <c r="G27" s="76">
        <v>400000</v>
      </c>
      <c r="H27" s="76">
        <v>150000</v>
      </c>
      <c r="I27" s="23">
        <v>0</v>
      </c>
    </row>
    <row r="28" spans="1:12" ht="15.75">
      <c r="A28" s="12">
        <v>71421</v>
      </c>
      <c r="B28" s="13" t="s">
        <v>24</v>
      </c>
      <c r="C28" s="14"/>
      <c r="D28" s="15">
        <v>42500000</v>
      </c>
      <c r="E28" s="76">
        <f t="shared" si="1"/>
        <v>21734211</v>
      </c>
      <c r="F28" s="76"/>
      <c r="G28" s="76">
        <v>15734211</v>
      </c>
      <c r="H28" s="76">
        <v>6000000</v>
      </c>
      <c r="I28" s="76">
        <v>0</v>
      </c>
    </row>
    <row r="29" spans="1:12" ht="15.75">
      <c r="A29" s="12">
        <v>71422</v>
      </c>
      <c r="B29" s="13" t="s">
        <v>25</v>
      </c>
      <c r="C29" s="14"/>
      <c r="D29" s="15">
        <v>104096000</v>
      </c>
      <c r="E29" s="76">
        <f t="shared" si="1"/>
        <v>31434714</v>
      </c>
      <c r="F29" s="76"/>
      <c r="G29" s="76">
        <v>18769414</v>
      </c>
      <c r="H29" s="76">
        <v>8569300</v>
      </c>
      <c r="I29" s="76">
        <v>4096000</v>
      </c>
    </row>
    <row r="30" spans="1:12" ht="15.75">
      <c r="A30" s="12">
        <v>71423</v>
      </c>
      <c r="B30" s="13" t="s">
        <v>26</v>
      </c>
      <c r="C30" s="14"/>
      <c r="D30" s="15">
        <v>127700000</v>
      </c>
      <c r="E30" s="76">
        <f t="shared" si="1"/>
        <v>8263375</v>
      </c>
      <c r="F30" s="76"/>
      <c r="G30" s="76">
        <v>4388000</v>
      </c>
      <c r="H30" s="76">
        <v>184875</v>
      </c>
      <c r="I30" s="76">
        <v>3690500</v>
      </c>
    </row>
    <row r="31" spans="1:12" ht="15.75">
      <c r="A31" s="10">
        <v>7143</v>
      </c>
      <c r="B31" s="11" t="s">
        <v>27</v>
      </c>
      <c r="C31" s="18"/>
      <c r="D31" s="6">
        <v>84150000</v>
      </c>
      <c r="E31" s="74">
        <f t="shared" si="1"/>
        <v>13847206</v>
      </c>
      <c r="F31" s="74">
        <f>F32+F33+F34</f>
        <v>0</v>
      </c>
      <c r="G31" s="74">
        <f>G32</f>
        <v>11697206</v>
      </c>
      <c r="H31" s="74">
        <f>H32</f>
        <v>1650000</v>
      </c>
      <c r="I31" s="74">
        <f>I32</f>
        <v>500000</v>
      </c>
    </row>
    <row r="32" spans="1:12" ht="15.75">
      <c r="A32" s="12">
        <v>71430</v>
      </c>
      <c r="B32" s="14" t="s">
        <v>27</v>
      </c>
      <c r="C32" s="19">
        <v>0.05</v>
      </c>
      <c r="D32" s="15">
        <v>59650000</v>
      </c>
      <c r="E32" s="76">
        <f t="shared" si="1"/>
        <v>13847206</v>
      </c>
      <c r="F32" s="76"/>
      <c r="G32" s="76">
        <v>11697206</v>
      </c>
      <c r="H32" s="76">
        <v>1650000</v>
      </c>
      <c r="I32" s="76">
        <v>500000</v>
      </c>
      <c r="L32" s="76"/>
    </row>
    <row r="33" spans="1:9" ht="15.75">
      <c r="A33" s="12">
        <v>71431</v>
      </c>
      <c r="B33" s="14" t="s">
        <v>239</v>
      </c>
      <c r="C33" s="19"/>
      <c r="D33" s="15">
        <v>20000000</v>
      </c>
      <c r="E33" s="76">
        <f t="shared" si="1"/>
        <v>0</v>
      </c>
      <c r="F33" s="76">
        <v>0</v>
      </c>
      <c r="G33" s="76">
        <v>0</v>
      </c>
      <c r="H33" s="76">
        <v>0</v>
      </c>
      <c r="I33" s="76">
        <v>0</v>
      </c>
    </row>
    <row r="34" spans="1:9" ht="15.75">
      <c r="A34" s="12">
        <v>71432</v>
      </c>
      <c r="B34" s="14" t="s">
        <v>240</v>
      </c>
      <c r="C34" s="19"/>
      <c r="D34" s="15">
        <v>4500000</v>
      </c>
      <c r="E34" s="76">
        <f t="shared" si="1"/>
        <v>0</v>
      </c>
      <c r="F34" s="76">
        <v>0</v>
      </c>
      <c r="G34" s="76">
        <v>0</v>
      </c>
      <c r="H34" s="76">
        <v>0</v>
      </c>
      <c r="I34" s="76">
        <v>0</v>
      </c>
    </row>
    <row r="35" spans="1:9" ht="15.75">
      <c r="A35" s="10">
        <v>7148</v>
      </c>
      <c r="B35" s="11" t="s">
        <v>157</v>
      </c>
      <c r="C35" s="11"/>
      <c r="D35" s="7">
        <v>92650000</v>
      </c>
      <c r="E35" s="74">
        <f t="shared" si="1"/>
        <v>34860000</v>
      </c>
      <c r="F35" s="74">
        <f>F36+F37</f>
        <v>0</v>
      </c>
      <c r="G35" s="74">
        <f>SUM(G36:G38)</f>
        <v>30800000</v>
      </c>
      <c r="H35" s="74">
        <f>SUM(H36:H38)</f>
        <v>1000000</v>
      </c>
      <c r="I35" s="74">
        <f>SUM(I36:I38)</f>
        <v>3060000</v>
      </c>
    </row>
    <row r="36" spans="1:9" ht="15.75">
      <c r="A36" s="12">
        <v>71480</v>
      </c>
      <c r="C36" s="14"/>
      <c r="D36" s="15">
        <v>0</v>
      </c>
      <c r="E36" s="76">
        <f>SUM(F36:I36)</f>
        <v>0</v>
      </c>
      <c r="F36" s="76"/>
      <c r="G36" s="76">
        <v>0</v>
      </c>
      <c r="H36" s="76">
        <v>0</v>
      </c>
      <c r="I36" s="76">
        <v>0</v>
      </c>
    </row>
    <row r="37" spans="1:9" ht="15.75">
      <c r="A37" s="12">
        <v>71481</v>
      </c>
      <c r="B37" s="14" t="s">
        <v>39</v>
      </c>
      <c r="C37" s="14"/>
      <c r="D37" s="15">
        <v>42450000</v>
      </c>
      <c r="E37" s="76">
        <f>SUM(F37:I37)</f>
        <v>34860000</v>
      </c>
      <c r="F37" s="76"/>
      <c r="G37" s="76">
        <v>30800000</v>
      </c>
      <c r="H37" s="76">
        <v>1000000</v>
      </c>
      <c r="I37" s="23">
        <v>3060000</v>
      </c>
    </row>
    <row r="38" spans="1:9" ht="15.75">
      <c r="A38" s="12">
        <v>71482</v>
      </c>
      <c r="B38" s="14" t="s">
        <v>208</v>
      </c>
      <c r="C38" s="14"/>
      <c r="D38" s="15">
        <v>50200000</v>
      </c>
      <c r="E38" s="76">
        <f>SUM(F38:I38)</f>
        <v>0</v>
      </c>
      <c r="F38" s="76"/>
      <c r="G38" s="76">
        <v>0</v>
      </c>
      <c r="H38" s="76">
        <v>0</v>
      </c>
      <c r="I38" s="76">
        <v>0</v>
      </c>
    </row>
    <row r="39" spans="1:9" ht="15.75">
      <c r="A39" s="10">
        <v>716</v>
      </c>
      <c r="B39" s="11" t="s">
        <v>28</v>
      </c>
      <c r="C39" s="9"/>
      <c r="D39" s="6">
        <v>193175000</v>
      </c>
      <c r="E39" s="74">
        <f t="shared" ref="E39:E45" si="3">SUM(F39:I39)</f>
        <v>122887500</v>
      </c>
      <c r="F39" s="74">
        <f>F40+F41</f>
        <v>0</v>
      </c>
      <c r="G39" s="74">
        <f>G40+G41</f>
        <v>108575000</v>
      </c>
      <c r="H39" s="74">
        <f>H40+H41</f>
        <v>10477500</v>
      </c>
      <c r="I39" s="74">
        <f>I40+I41</f>
        <v>3835000</v>
      </c>
    </row>
    <row r="40" spans="1:9" ht="15.75">
      <c r="A40" s="12">
        <v>7160</v>
      </c>
      <c r="B40" s="14" t="s">
        <v>29</v>
      </c>
      <c r="C40" s="14"/>
      <c r="D40" s="15">
        <v>88925000</v>
      </c>
      <c r="E40" s="76">
        <f t="shared" si="3"/>
        <v>62235000</v>
      </c>
      <c r="F40" s="76"/>
      <c r="G40" s="76">
        <v>50925000</v>
      </c>
      <c r="H40" s="76">
        <v>9075000</v>
      </c>
      <c r="I40" s="76">
        <v>2235000</v>
      </c>
    </row>
    <row r="41" spans="1:9" ht="15.75">
      <c r="A41" s="12">
        <v>7162</v>
      </c>
      <c r="B41" s="14" t="s">
        <v>30</v>
      </c>
      <c r="C41" s="14"/>
      <c r="D41" s="15">
        <v>104250000</v>
      </c>
      <c r="E41" s="76">
        <f t="shared" si="3"/>
        <v>60652500</v>
      </c>
      <c r="F41" s="76"/>
      <c r="G41" s="76">
        <v>57650000</v>
      </c>
      <c r="H41" s="76">
        <v>1402500</v>
      </c>
      <c r="I41" s="76">
        <v>1600000</v>
      </c>
    </row>
    <row r="42" spans="1:9" s="59" customFormat="1" ht="15.75">
      <c r="A42" s="10">
        <v>7180</v>
      </c>
      <c r="B42" s="11" t="s">
        <v>33</v>
      </c>
      <c r="C42" s="11"/>
      <c r="D42" s="7">
        <v>810000000</v>
      </c>
      <c r="E42" s="74">
        <f>SUM(F42:I42)</f>
        <v>781200000</v>
      </c>
      <c r="F42" s="74">
        <f>SUM(F43:F46)</f>
        <v>0</v>
      </c>
      <c r="G42" s="74">
        <f>SUM(G43:G46)</f>
        <v>10000000</v>
      </c>
      <c r="H42" s="74">
        <f>SUM(H43:H46)</f>
        <v>551600000</v>
      </c>
      <c r="I42" s="74">
        <f>SUM(I43:I46)</f>
        <v>219600000</v>
      </c>
    </row>
    <row r="43" spans="1:9" ht="15.75">
      <c r="A43" s="12">
        <v>71805</v>
      </c>
      <c r="B43" s="14" t="s">
        <v>161</v>
      </c>
      <c r="C43" s="14"/>
      <c r="D43" s="15">
        <v>0</v>
      </c>
      <c r="E43" s="76">
        <f>SUM(F43:I43)</f>
        <v>0</v>
      </c>
      <c r="F43" s="76"/>
      <c r="G43" s="76">
        <v>0</v>
      </c>
      <c r="H43" s="76"/>
      <c r="I43" s="76"/>
    </row>
    <row r="44" spans="1:9" ht="15.75">
      <c r="A44" s="12">
        <v>71806</v>
      </c>
      <c r="B44" s="14" t="s">
        <v>162</v>
      </c>
      <c r="C44" s="14"/>
      <c r="D44" s="15">
        <v>0</v>
      </c>
      <c r="E44" s="76">
        <f t="shared" si="3"/>
        <v>0</v>
      </c>
      <c r="F44" s="76"/>
      <c r="G44" s="76">
        <v>0</v>
      </c>
      <c r="H44" s="76"/>
      <c r="I44" s="76"/>
    </row>
    <row r="45" spans="1:9" ht="15.75">
      <c r="A45" s="12">
        <v>71807</v>
      </c>
      <c r="B45" s="14" t="s">
        <v>163</v>
      </c>
      <c r="C45" s="14"/>
      <c r="D45" s="15">
        <v>0</v>
      </c>
      <c r="E45" s="76">
        <f t="shared" si="3"/>
        <v>0</v>
      </c>
      <c r="F45" s="76"/>
      <c r="G45" s="76">
        <v>0</v>
      </c>
      <c r="H45" s="76"/>
      <c r="I45" s="76"/>
    </row>
    <row r="46" spans="1:9" ht="15.75">
      <c r="A46" s="12">
        <v>7188</v>
      </c>
      <c r="B46" s="14" t="s">
        <v>133</v>
      </c>
      <c r="C46" s="14"/>
      <c r="D46" s="15">
        <v>810000000</v>
      </c>
      <c r="E46" s="76">
        <f>SUM(F46:I46)</f>
        <v>781200000</v>
      </c>
      <c r="F46" s="76"/>
      <c r="G46" s="76">
        <v>10000000</v>
      </c>
      <c r="H46" s="76">
        <v>551600000</v>
      </c>
      <c r="I46" s="76">
        <v>219600000</v>
      </c>
    </row>
    <row r="47" spans="1:9" ht="15.75">
      <c r="A47" s="10">
        <v>72</v>
      </c>
      <c r="B47" s="9" t="s">
        <v>178</v>
      </c>
      <c r="C47" s="9"/>
      <c r="D47" s="7">
        <v>1538202500</v>
      </c>
      <c r="E47" s="74">
        <f t="shared" si="1"/>
        <v>705379633</v>
      </c>
      <c r="F47" s="74">
        <f>F48+F51+F61+F65+F67</f>
        <v>23875000</v>
      </c>
      <c r="G47" s="74">
        <f>G48+G51+G61+G65+G67</f>
        <v>386234780</v>
      </c>
      <c r="H47" s="74">
        <f>H48+H51+H61+H65+H67</f>
        <v>226210353</v>
      </c>
      <c r="I47" s="74">
        <f>I48+I51+I61+I65+I67</f>
        <v>69059500</v>
      </c>
    </row>
    <row r="48" spans="1:9" ht="15.75">
      <c r="A48" s="10">
        <v>720</v>
      </c>
      <c r="B48" s="11" t="s">
        <v>34</v>
      </c>
      <c r="C48" s="9"/>
      <c r="D48" s="6">
        <v>0</v>
      </c>
      <c r="E48" s="74">
        <f t="shared" si="1"/>
        <v>17397381</v>
      </c>
      <c r="F48" s="74">
        <f t="shared" ref="F48:I49" si="4">F49</f>
        <v>0</v>
      </c>
      <c r="G48" s="74">
        <f t="shared" si="4"/>
        <v>0</v>
      </c>
      <c r="H48" s="74">
        <f t="shared" si="4"/>
        <v>17397381</v>
      </c>
      <c r="I48" s="74">
        <f t="shared" si="4"/>
        <v>0</v>
      </c>
    </row>
    <row r="49" spans="1:9" s="59" customFormat="1" ht="15.75">
      <c r="A49" s="10">
        <v>7208</v>
      </c>
      <c r="B49" s="11" t="s">
        <v>164</v>
      </c>
      <c r="C49" s="9"/>
      <c r="D49" s="6">
        <v>0</v>
      </c>
      <c r="E49" s="74">
        <f t="shared" si="1"/>
        <v>17397381</v>
      </c>
      <c r="F49" s="74">
        <f t="shared" si="4"/>
        <v>0</v>
      </c>
      <c r="G49" s="74">
        <f t="shared" si="4"/>
        <v>0</v>
      </c>
      <c r="H49" s="74">
        <f t="shared" si="4"/>
        <v>17397381</v>
      </c>
      <c r="I49" s="74">
        <f t="shared" si="4"/>
        <v>0</v>
      </c>
    </row>
    <row r="50" spans="1:9" ht="15.75">
      <c r="A50" s="12">
        <v>72080</v>
      </c>
      <c r="B50" s="14" t="s">
        <v>165</v>
      </c>
      <c r="C50" s="60"/>
      <c r="D50" s="15">
        <v>0</v>
      </c>
      <c r="E50" s="76">
        <f t="shared" si="1"/>
        <v>17397381</v>
      </c>
      <c r="F50" s="76">
        <v>0</v>
      </c>
      <c r="G50" s="76">
        <v>0</v>
      </c>
      <c r="H50" s="76">
        <v>17397381</v>
      </c>
      <c r="I50" s="76">
        <v>0</v>
      </c>
    </row>
    <row r="51" spans="1:9" s="59" customFormat="1" ht="15.75">
      <c r="A51" s="10">
        <v>721</v>
      </c>
      <c r="B51" s="11" t="s">
        <v>38</v>
      </c>
      <c r="C51" s="9"/>
      <c r="D51" s="7">
        <v>1128735000</v>
      </c>
      <c r="E51" s="74">
        <f t="shared" si="1"/>
        <v>463885670</v>
      </c>
      <c r="F51" s="74">
        <f>SUM(F52:F60)</f>
        <v>23875000</v>
      </c>
      <c r="G51" s="74">
        <f>SUM(G52:G60)</f>
        <v>226851170</v>
      </c>
      <c r="H51" s="74">
        <f>SUM(H52:H60)</f>
        <v>163400000</v>
      </c>
      <c r="I51" s="74">
        <f>SUM(I52:I60)</f>
        <v>49759500</v>
      </c>
    </row>
    <row r="52" spans="1:9" ht="15.75">
      <c r="A52" s="12">
        <v>7210</v>
      </c>
      <c r="B52" s="14" t="s">
        <v>35</v>
      </c>
      <c r="C52" s="14"/>
      <c r="D52" s="15">
        <v>49850000</v>
      </c>
      <c r="E52" s="76">
        <f t="shared" si="1"/>
        <v>0</v>
      </c>
      <c r="F52" s="76">
        <v>0</v>
      </c>
      <c r="G52" s="76">
        <v>0</v>
      </c>
      <c r="H52" s="76">
        <v>0</v>
      </c>
      <c r="I52" s="76">
        <v>0</v>
      </c>
    </row>
    <row r="53" spans="1:9" ht="15.75">
      <c r="A53" s="12">
        <v>7211</v>
      </c>
      <c r="B53" s="14" t="s">
        <v>36</v>
      </c>
      <c r="C53" s="14"/>
      <c r="D53" s="15">
        <v>27000000</v>
      </c>
      <c r="E53" s="76">
        <f t="shared" si="1"/>
        <v>0</v>
      </c>
      <c r="F53" s="76">
        <v>0</v>
      </c>
      <c r="G53" s="76">
        <v>0</v>
      </c>
      <c r="H53" s="76">
        <v>0</v>
      </c>
      <c r="I53" s="76">
        <v>0</v>
      </c>
    </row>
    <row r="54" spans="1:9" ht="15.75">
      <c r="A54" s="57">
        <v>7212</v>
      </c>
      <c r="B54" s="14" t="s">
        <v>166</v>
      </c>
      <c r="C54" s="14"/>
      <c r="D54" s="15">
        <v>0</v>
      </c>
      <c r="E54" s="76">
        <f t="shared" si="1"/>
        <v>13121170</v>
      </c>
      <c r="F54" s="76">
        <v>0</v>
      </c>
      <c r="G54" s="76">
        <v>13121170</v>
      </c>
      <c r="H54" s="76">
        <v>0</v>
      </c>
      <c r="I54" s="76">
        <v>0</v>
      </c>
    </row>
    <row r="55" spans="1:9" ht="15.75">
      <c r="A55" s="12">
        <v>7213</v>
      </c>
      <c r="B55" s="14" t="s">
        <v>168</v>
      </c>
      <c r="C55" s="14"/>
      <c r="D55" s="15">
        <v>249700000</v>
      </c>
      <c r="E55" s="76">
        <f t="shared" si="1"/>
        <v>249700000</v>
      </c>
      <c r="F55" s="76">
        <v>0</v>
      </c>
      <c r="G55" s="76">
        <v>150000000</v>
      </c>
      <c r="H55" s="76">
        <v>85000000</v>
      </c>
      <c r="I55" s="76">
        <v>14700000</v>
      </c>
    </row>
    <row r="56" spans="1:9" ht="15.75">
      <c r="A56" s="12">
        <v>7214</v>
      </c>
      <c r="B56" s="14" t="s">
        <v>169</v>
      </c>
      <c r="C56" s="14"/>
      <c r="D56" s="15">
        <v>356190000</v>
      </c>
      <c r="E56" s="76">
        <f t="shared" si="1"/>
        <v>62176750</v>
      </c>
      <c r="F56" s="76">
        <v>18000000</v>
      </c>
      <c r="G56" s="76">
        <v>35650000</v>
      </c>
      <c r="H56" s="76">
        <v>7724250</v>
      </c>
      <c r="I56" s="76">
        <v>802500</v>
      </c>
    </row>
    <row r="57" spans="1:9" ht="15.75">
      <c r="A57" s="12">
        <v>7215</v>
      </c>
      <c r="B57" s="14" t="s">
        <v>167</v>
      </c>
      <c r="C57" s="14"/>
      <c r="D57" s="15">
        <v>90950000</v>
      </c>
      <c r="E57" s="76">
        <f t="shared" si="1"/>
        <v>40951000</v>
      </c>
      <c r="F57" s="76">
        <v>0</v>
      </c>
      <c r="G57" s="76">
        <v>3821000</v>
      </c>
      <c r="H57" s="76">
        <v>35880000</v>
      </c>
      <c r="I57" s="76">
        <v>1250000</v>
      </c>
    </row>
    <row r="58" spans="1:9" ht="15.75">
      <c r="A58" s="12">
        <v>7216</v>
      </c>
      <c r="B58" s="14" t="s">
        <v>170</v>
      </c>
      <c r="C58" s="14"/>
      <c r="D58" s="15">
        <v>146145000</v>
      </c>
      <c r="E58" s="76">
        <f t="shared" si="1"/>
        <v>50039500</v>
      </c>
      <c r="F58" s="76">
        <v>0</v>
      </c>
      <c r="G58" s="76">
        <v>14179000</v>
      </c>
      <c r="H58" s="76">
        <v>27253500</v>
      </c>
      <c r="I58" s="76">
        <v>8607000</v>
      </c>
    </row>
    <row r="59" spans="1:9" ht="15.75">
      <c r="A59" s="12">
        <v>7217</v>
      </c>
      <c r="B59" s="14" t="s">
        <v>174</v>
      </c>
      <c r="C59" s="14"/>
      <c r="D59" s="15">
        <v>77400000</v>
      </c>
      <c r="E59" s="76">
        <f t="shared" si="1"/>
        <v>35746000</v>
      </c>
      <c r="F59" s="76">
        <v>5875000</v>
      </c>
      <c r="G59" s="76">
        <v>4830000</v>
      </c>
      <c r="H59" s="76">
        <v>5691000</v>
      </c>
      <c r="I59" s="76">
        <v>19350000</v>
      </c>
    </row>
    <row r="60" spans="1:9" ht="15.75">
      <c r="A60" s="12">
        <v>7218</v>
      </c>
      <c r="B60" s="14" t="s">
        <v>40</v>
      </c>
      <c r="C60" s="14"/>
      <c r="D60" s="15">
        <v>131500000</v>
      </c>
      <c r="E60" s="76">
        <f t="shared" si="1"/>
        <v>12151250</v>
      </c>
      <c r="F60" s="76">
        <v>0</v>
      </c>
      <c r="G60" s="76">
        <v>5250000</v>
      </c>
      <c r="H60" s="76">
        <v>1851250</v>
      </c>
      <c r="I60" s="76">
        <v>5050000</v>
      </c>
    </row>
    <row r="61" spans="1:9" ht="15.75">
      <c r="A61" s="10">
        <v>723</v>
      </c>
      <c r="B61" s="11" t="s">
        <v>41</v>
      </c>
      <c r="C61" s="9"/>
      <c r="D61" s="7">
        <v>76937500</v>
      </c>
      <c r="E61" s="74">
        <f>SUM(F61:I61)</f>
        <v>76937500</v>
      </c>
      <c r="F61" s="74">
        <f>SUM(F62:F64)</f>
        <v>0</v>
      </c>
      <c r="G61" s="74">
        <f>SUM(G62:G64)</f>
        <v>45262500</v>
      </c>
      <c r="H61" s="74">
        <f>SUM(H62:H64)</f>
        <v>30175000</v>
      </c>
      <c r="I61" s="74">
        <f>SUM(I62:I64)</f>
        <v>1500000</v>
      </c>
    </row>
    <row r="62" spans="1:9" ht="15.75">
      <c r="A62" s="12">
        <v>7231</v>
      </c>
      <c r="B62" s="20" t="s">
        <v>41</v>
      </c>
      <c r="C62" s="14"/>
      <c r="D62" s="15">
        <v>76937500</v>
      </c>
      <c r="E62" s="76">
        <f t="shared" si="1"/>
        <v>76937500</v>
      </c>
      <c r="F62" s="76">
        <v>0</v>
      </c>
      <c r="G62" s="76">
        <f>H62*1.5</f>
        <v>45262500</v>
      </c>
      <c r="H62" s="76">
        <v>30175000</v>
      </c>
      <c r="I62" s="76">
        <v>1500000</v>
      </c>
    </row>
    <row r="63" spans="1:9" ht="15.75">
      <c r="A63" s="12">
        <v>7232</v>
      </c>
      <c r="B63" s="20" t="s">
        <v>176</v>
      </c>
      <c r="C63" s="14"/>
      <c r="D63" s="15">
        <v>0</v>
      </c>
      <c r="E63" s="76">
        <f t="shared" si="1"/>
        <v>0</v>
      </c>
      <c r="F63" s="76">
        <v>0</v>
      </c>
      <c r="G63" s="76">
        <v>0</v>
      </c>
      <c r="H63" s="76">
        <v>0</v>
      </c>
      <c r="I63" s="76">
        <v>0</v>
      </c>
    </row>
    <row r="64" spans="1:9" ht="15.75">
      <c r="A64" s="12">
        <v>7236</v>
      </c>
      <c r="B64" s="20" t="s">
        <v>177</v>
      </c>
      <c r="C64" s="14"/>
      <c r="D64" s="15">
        <v>0</v>
      </c>
      <c r="E64" s="76">
        <f t="shared" si="1"/>
        <v>0</v>
      </c>
      <c r="F64" s="76">
        <v>0</v>
      </c>
      <c r="G64" s="76">
        <v>0</v>
      </c>
      <c r="H64" s="76">
        <v>0</v>
      </c>
      <c r="I64" s="76">
        <v>0</v>
      </c>
    </row>
    <row r="65" spans="1:9" ht="15.75">
      <c r="A65" s="10">
        <v>727</v>
      </c>
      <c r="B65" s="11" t="s">
        <v>42</v>
      </c>
      <c r="C65" s="11"/>
      <c r="D65" s="6">
        <v>203430000</v>
      </c>
      <c r="E65" s="74">
        <f t="shared" si="1"/>
        <v>66446641</v>
      </c>
      <c r="F65" s="74">
        <f>F66</f>
        <v>0</v>
      </c>
      <c r="G65" s="74">
        <f>G66</f>
        <v>39580036</v>
      </c>
      <c r="H65" s="74">
        <f>H66</f>
        <v>10066605</v>
      </c>
      <c r="I65" s="74">
        <f>I66</f>
        <v>16800000</v>
      </c>
    </row>
    <row r="66" spans="1:9" ht="15.75">
      <c r="A66" s="12">
        <v>7270</v>
      </c>
      <c r="B66" s="20" t="s">
        <v>42</v>
      </c>
      <c r="C66" s="14"/>
      <c r="D66" s="15">
        <v>203430000</v>
      </c>
      <c r="E66" s="76">
        <f t="shared" si="1"/>
        <v>66446641</v>
      </c>
      <c r="F66" s="76">
        <v>0</v>
      </c>
      <c r="G66" s="76">
        <v>39580036</v>
      </c>
      <c r="H66" s="76">
        <v>10066605</v>
      </c>
      <c r="I66" s="76">
        <v>16800000</v>
      </c>
    </row>
    <row r="67" spans="1:9" ht="15.75">
      <c r="A67" s="10">
        <v>728</v>
      </c>
      <c r="B67" s="11" t="s">
        <v>43</v>
      </c>
      <c r="C67" s="9"/>
      <c r="D67" s="6">
        <v>129100000</v>
      </c>
      <c r="E67" s="74">
        <f t="shared" si="1"/>
        <v>80712441</v>
      </c>
      <c r="F67" s="74">
        <f>F68</f>
        <v>0</v>
      </c>
      <c r="G67" s="74">
        <f>G68</f>
        <v>74541074</v>
      </c>
      <c r="H67" s="74">
        <f>H68</f>
        <v>5171367</v>
      </c>
      <c r="I67" s="74">
        <f>I68</f>
        <v>1000000</v>
      </c>
    </row>
    <row r="68" spans="1:9" ht="15.75">
      <c r="A68" s="4">
        <v>7280</v>
      </c>
      <c r="B68" s="21" t="s">
        <v>182</v>
      </c>
      <c r="C68" s="22"/>
      <c r="D68" s="15">
        <v>129100000</v>
      </c>
      <c r="E68" s="76">
        <f t="shared" si="1"/>
        <v>80712441</v>
      </c>
      <c r="F68" s="76">
        <v>0</v>
      </c>
      <c r="G68" s="76">
        <v>74541074</v>
      </c>
      <c r="H68" s="76">
        <v>5171367</v>
      </c>
      <c r="I68" s="76">
        <v>1000000</v>
      </c>
    </row>
    <row r="69" spans="1:9" s="59" customFormat="1" ht="15.75">
      <c r="A69" s="61">
        <v>73</v>
      </c>
      <c r="B69" s="9" t="s">
        <v>180</v>
      </c>
      <c r="C69" s="62"/>
      <c r="D69" s="6">
        <v>0</v>
      </c>
      <c r="E69" s="76">
        <f t="shared" si="1"/>
        <v>0</v>
      </c>
      <c r="F69" s="74">
        <f>F70</f>
        <v>0</v>
      </c>
      <c r="G69" s="74">
        <f>G70</f>
        <v>0</v>
      </c>
      <c r="H69" s="74">
        <f>H70</f>
        <v>0</v>
      </c>
      <c r="I69" s="74">
        <f>I70</f>
        <v>0</v>
      </c>
    </row>
    <row r="70" spans="1:9" ht="15.75">
      <c r="A70" s="4">
        <v>731</v>
      </c>
      <c r="B70" s="21" t="s">
        <v>183</v>
      </c>
      <c r="C70" s="22"/>
      <c r="D70" s="15">
        <v>0</v>
      </c>
      <c r="E70" s="76">
        <f t="shared" si="1"/>
        <v>0</v>
      </c>
      <c r="F70" s="76">
        <v>0</v>
      </c>
      <c r="G70" s="76">
        <v>0</v>
      </c>
      <c r="H70" s="76">
        <v>0</v>
      </c>
      <c r="I70" s="76">
        <v>0</v>
      </c>
    </row>
    <row r="71" spans="1:9" ht="15.75">
      <c r="A71" s="12"/>
      <c r="B71" s="9" t="s">
        <v>44</v>
      </c>
      <c r="C71" s="9"/>
      <c r="D71" s="6"/>
      <c r="E71" s="76"/>
      <c r="F71" s="74"/>
      <c r="G71" s="74"/>
      <c r="H71" s="74"/>
      <c r="I71" s="74"/>
    </row>
    <row r="72" spans="1:9" ht="15.75">
      <c r="A72" s="10">
        <v>71</v>
      </c>
      <c r="B72" s="9" t="s">
        <v>179</v>
      </c>
      <c r="C72" s="9"/>
      <c r="D72" s="7">
        <v>56958325059.120003</v>
      </c>
      <c r="E72" s="74">
        <f>SUM(F72:I72)</f>
        <v>49854093690.120003</v>
      </c>
      <c r="F72" s="87">
        <f>F73+F119+F135+F156+F175+F179</f>
        <v>48772287552.120003</v>
      </c>
      <c r="G72" s="74">
        <f>G73+G119+G135+G156+G175+G179</f>
        <v>351540972</v>
      </c>
      <c r="H72" s="74">
        <f>H73+H119+H135+H156+H175+H179</f>
        <v>426130450</v>
      </c>
      <c r="I72" s="74">
        <f>I73+I119+I135+I156+I175+I179</f>
        <v>304134716</v>
      </c>
    </row>
    <row r="73" spans="1:9" ht="15.75">
      <c r="A73" s="10">
        <v>710</v>
      </c>
      <c r="B73" s="11" t="s">
        <v>45</v>
      </c>
      <c r="C73" s="9"/>
      <c r="D73" s="7">
        <v>5688779899</v>
      </c>
      <c r="E73" s="74">
        <f>SUM(F73:I73)</f>
        <v>4018722611</v>
      </c>
      <c r="F73" s="74">
        <f>F74+F75+F78+F88+F118</f>
        <v>3101666473</v>
      </c>
      <c r="G73" s="74">
        <f>G74+G75+G78+G88+G118</f>
        <v>351540972</v>
      </c>
      <c r="H73" s="74">
        <f>H74+H75+H78+H88+H118</f>
        <v>423630450</v>
      </c>
      <c r="I73" s="74">
        <f>I74+I75+I78+I88+I118</f>
        <v>141884716</v>
      </c>
    </row>
    <row r="74" spans="1:9" ht="15.75">
      <c r="A74" s="10">
        <v>7100</v>
      </c>
      <c r="B74" s="11" t="s">
        <v>148</v>
      </c>
      <c r="C74" s="9"/>
      <c r="D74" s="6">
        <v>3000000000</v>
      </c>
      <c r="E74" s="74">
        <f t="shared" ref="E74:E134" si="5">SUM(F74:I74)</f>
        <v>900000000</v>
      </c>
      <c r="F74" s="76">
        <v>900000000</v>
      </c>
      <c r="G74" s="74">
        <v>0</v>
      </c>
      <c r="H74" s="74">
        <v>0</v>
      </c>
      <c r="I74" s="74">
        <v>0</v>
      </c>
    </row>
    <row r="75" spans="1:9" ht="15.75">
      <c r="A75" s="10">
        <v>7101</v>
      </c>
      <c r="B75" s="11" t="s">
        <v>46</v>
      </c>
      <c r="C75" s="9"/>
      <c r="D75" s="7">
        <v>1590817586</v>
      </c>
      <c r="E75" s="74">
        <f t="shared" si="5"/>
        <v>1590817586</v>
      </c>
      <c r="F75" s="74">
        <f>F76+F77</f>
        <v>805661448</v>
      </c>
      <c r="G75" s="74">
        <f>G76+G77</f>
        <v>351540972</v>
      </c>
      <c r="H75" s="74">
        <f>H76+H77</f>
        <v>317630450</v>
      </c>
      <c r="I75" s="74">
        <f>I76+I77</f>
        <v>115984716</v>
      </c>
    </row>
    <row r="76" spans="1:9" ht="15.75">
      <c r="A76" s="12">
        <v>71010</v>
      </c>
      <c r="B76" s="20" t="s">
        <v>47</v>
      </c>
      <c r="C76" s="14"/>
      <c r="D76" s="23">
        <v>1357256354</v>
      </c>
      <c r="E76" s="76">
        <f t="shared" si="5"/>
        <v>1357256354</v>
      </c>
      <c r="F76" s="76">
        <v>609733400</v>
      </c>
      <c r="G76" s="76">
        <v>337397388</v>
      </c>
      <c r="H76" s="76">
        <v>305580450</v>
      </c>
      <c r="I76" s="76">
        <v>104545116</v>
      </c>
    </row>
    <row r="77" spans="1:9" ht="15.75">
      <c r="A77" s="12">
        <v>71011</v>
      </c>
      <c r="B77" s="20" t="s">
        <v>48</v>
      </c>
      <c r="C77" s="14"/>
      <c r="D77" s="15">
        <v>233561232</v>
      </c>
      <c r="E77" s="76">
        <f t="shared" si="5"/>
        <v>233561232</v>
      </c>
      <c r="F77" s="76">
        <v>195928048</v>
      </c>
      <c r="G77" s="76">
        <v>14143584</v>
      </c>
      <c r="H77" s="76">
        <v>12050000</v>
      </c>
      <c r="I77" s="76">
        <v>11439600</v>
      </c>
    </row>
    <row r="78" spans="1:9" ht="15.75">
      <c r="A78" s="10">
        <v>7102</v>
      </c>
      <c r="B78" s="11" t="s">
        <v>49</v>
      </c>
      <c r="C78" s="14"/>
      <c r="D78" s="7">
        <v>92955025</v>
      </c>
      <c r="E78" s="74">
        <f t="shared" si="5"/>
        <v>92955025</v>
      </c>
      <c r="F78" s="74">
        <f>SUM(F79:F87)</f>
        <v>92955025</v>
      </c>
      <c r="G78" s="74">
        <f>SUM(G79:G87)</f>
        <v>0</v>
      </c>
      <c r="H78" s="74">
        <f>SUM(H79:H87)</f>
        <v>0</v>
      </c>
      <c r="I78" s="74">
        <f>SUM(I79:I87)</f>
        <v>0</v>
      </c>
    </row>
    <row r="79" spans="1:9" ht="15.75">
      <c r="A79" s="12">
        <v>71020</v>
      </c>
      <c r="B79" s="20" t="s">
        <v>50</v>
      </c>
      <c r="C79" s="24"/>
      <c r="D79" s="15">
        <v>66634400</v>
      </c>
      <c r="E79" s="76">
        <f t="shared" si="5"/>
        <v>66634400</v>
      </c>
      <c r="F79" s="76">
        <v>66634400</v>
      </c>
      <c r="G79" s="76"/>
      <c r="H79" s="76"/>
      <c r="I79" s="76"/>
    </row>
    <row r="80" spans="1:9" ht="15.75">
      <c r="A80" s="12">
        <v>71021</v>
      </c>
      <c r="B80" s="20" t="s">
        <v>51</v>
      </c>
      <c r="C80" s="24"/>
      <c r="D80" s="15">
        <v>3774585</v>
      </c>
      <c r="E80" s="76">
        <f t="shared" si="5"/>
        <v>3774585</v>
      </c>
      <c r="F80" s="76">
        <v>3774585</v>
      </c>
      <c r="G80" s="76"/>
      <c r="H80" s="76"/>
      <c r="I80" s="76"/>
    </row>
    <row r="81" spans="1:9" ht="15.75">
      <c r="A81" s="12">
        <v>71022</v>
      </c>
      <c r="B81" s="20" t="s">
        <v>52</v>
      </c>
      <c r="C81" s="24"/>
      <c r="D81" s="15">
        <v>10833200</v>
      </c>
      <c r="E81" s="76">
        <f t="shared" si="5"/>
        <v>10833200</v>
      </c>
      <c r="F81" s="76">
        <v>10833200</v>
      </c>
      <c r="G81" s="76"/>
      <c r="H81" s="76"/>
      <c r="I81" s="76"/>
    </row>
    <row r="82" spans="1:9" ht="15.75">
      <c r="A82" s="12">
        <v>71023</v>
      </c>
      <c r="B82" s="20" t="s">
        <v>53</v>
      </c>
      <c r="C82" s="24"/>
      <c r="D82" s="15">
        <v>1349040</v>
      </c>
      <c r="E82" s="76">
        <f t="shared" si="5"/>
        <v>1349040</v>
      </c>
      <c r="F82" s="76">
        <v>1349040</v>
      </c>
      <c r="G82" s="76"/>
      <c r="H82" s="76"/>
      <c r="I82" s="76"/>
    </row>
    <row r="83" spans="1:9" ht="15.75">
      <c r="A83" s="12">
        <v>71024</v>
      </c>
      <c r="B83" s="20" t="s">
        <v>54</v>
      </c>
      <c r="C83" s="24"/>
      <c r="D83" s="15">
        <v>1764800</v>
      </c>
      <c r="E83" s="76">
        <f t="shared" si="5"/>
        <v>1764800</v>
      </c>
      <c r="F83" s="76">
        <v>1764800</v>
      </c>
      <c r="G83" s="76"/>
      <c r="H83" s="76"/>
      <c r="I83" s="76"/>
    </row>
    <row r="84" spans="1:9" ht="15.75">
      <c r="A84" s="12">
        <v>71025</v>
      </c>
      <c r="B84" s="20" t="s">
        <v>55</v>
      </c>
      <c r="C84" s="24"/>
      <c r="D84" s="15">
        <v>2146200</v>
      </c>
      <c r="E84" s="76">
        <f t="shared" si="5"/>
        <v>2146200</v>
      </c>
      <c r="F84" s="76">
        <v>2146200</v>
      </c>
      <c r="G84" s="76"/>
      <c r="H84" s="76"/>
      <c r="I84" s="76"/>
    </row>
    <row r="85" spans="1:9" ht="15.75">
      <c r="A85" s="12">
        <v>71026</v>
      </c>
      <c r="B85" s="20" t="s">
        <v>56</v>
      </c>
      <c r="C85" s="24"/>
      <c r="D85" s="15">
        <v>2619800</v>
      </c>
      <c r="E85" s="76">
        <f t="shared" si="5"/>
        <v>2619800</v>
      </c>
      <c r="F85" s="76">
        <v>2619800</v>
      </c>
      <c r="G85" s="76"/>
      <c r="H85" s="76"/>
      <c r="I85" s="76"/>
    </row>
    <row r="86" spans="1:9" ht="15.75">
      <c r="A86" s="12">
        <v>71027</v>
      </c>
      <c r="B86" s="20" t="s">
        <v>57</v>
      </c>
      <c r="C86" s="24"/>
      <c r="D86" s="15">
        <v>1533000</v>
      </c>
      <c r="E86" s="76">
        <f t="shared" si="5"/>
        <v>1533000</v>
      </c>
      <c r="F86" s="76">
        <v>1533000</v>
      </c>
      <c r="G86" s="76"/>
      <c r="H86" s="76"/>
      <c r="I86" s="76"/>
    </row>
    <row r="87" spans="1:9" ht="15.75">
      <c r="A87" s="12">
        <v>71028</v>
      </c>
      <c r="B87" s="20" t="s">
        <v>151</v>
      </c>
      <c r="C87" s="14"/>
      <c r="D87" s="15">
        <v>2300000</v>
      </c>
      <c r="E87" s="76">
        <f t="shared" si="5"/>
        <v>2300000</v>
      </c>
      <c r="F87" s="76">
        <v>2300000</v>
      </c>
      <c r="G87" s="76"/>
      <c r="H87" s="76"/>
      <c r="I87" s="76"/>
    </row>
    <row r="88" spans="1:9" ht="15.75">
      <c r="A88" s="10">
        <v>7103</v>
      </c>
      <c r="B88" s="11" t="s">
        <v>58</v>
      </c>
      <c r="C88" s="25"/>
      <c r="D88" s="7">
        <v>975007288</v>
      </c>
      <c r="E88" s="74">
        <f t="shared" si="5"/>
        <v>1404950000</v>
      </c>
      <c r="F88" s="74">
        <f>SUM(F89:F117)</f>
        <v>1273050000</v>
      </c>
      <c r="G88" s="74">
        <f>SUM(G89:G117)</f>
        <v>0</v>
      </c>
      <c r="H88" s="74">
        <f>SUM(H89:H117)</f>
        <v>106000000</v>
      </c>
      <c r="I88" s="74">
        <f>SUM(I89:I117)</f>
        <v>25900000</v>
      </c>
    </row>
    <row r="89" spans="1:9" ht="15.75">
      <c r="A89" s="12">
        <v>710300</v>
      </c>
      <c r="B89" s="20" t="s">
        <v>59</v>
      </c>
      <c r="C89" s="24"/>
      <c r="D89" s="15">
        <v>20176000</v>
      </c>
      <c r="E89" s="76">
        <f t="shared" si="5"/>
        <v>20176000</v>
      </c>
      <c r="F89" s="76">
        <v>20176000</v>
      </c>
      <c r="G89" s="76"/>
      <c r="H89" s="76"/>
      <c r="I89" s="76"/>
    </row>
    <row r="90" spans="1:9" ht="15.75">
      <c r="A90" s="12">
        <v>710301</v>
      </c>
      <c r="B90" s="20" t="s">
        <v>60</v>
      </c>
      <c r="C90" s="24"/>
      <c r="D90" s="16">
        <v>48000000</v>
      </c>
      <c r="E90" s="76">
        <f t="shared" si="5"/>
        <v>48000000</v>
      </c>
      <c r="F90" s="76">
        <v>48000000</v>
      </c>
      <c r="G90" s="76">
        <v>0</v>
      </c>
      <c r="H90" s="76">
        <v>0</v>
      </c>
      <c r="I90" s="76">
        <v>0</v>
      </c>
    </row>
    <row r="91" spans="1:9" ht="15.75">
      <c r="A91" s="12">
        <v>710302</v>
      </c>
      <c r="B91" s="20" t="s">
        <v>61</v>
      </c>
      <c r="C91" s="24"/>
      <c r="D91" s="15">
        <v>43465001</v>
      </c>
      <c r="E91" s="76">
        <f t="shared" si="5"/>
        <v>0</v>
      </c>
      <c r="F91" s="76">
        <v>0</v>
      </c>
      <c r="G91" s="76"/>
      <c r="H91" s="76"/>
      <c r="I91" s="76"/>
    </row>
    <row r="92" spans="1:9" ht="15.75">
      <c r="A92" s="12">
        <v>710303</v>
      </c>
      <c r="B92" s="20" t="s">
        <v>62</v>
      </c>
      <c r="C92" s="24"/>
      <c r="D92" s="15">
        <v>14500000</v>
      </c>
      <c r="E92" s="76">
        <f t="shared" si="5"/>
        <v>14500000</v>
      </c>
      <c r="F92" s="76">
        <v>14500000</v>
      </c>
      <c r="G92" s="76"/>
      <c r="H92" s="76"/>
      <c r="I92" s="76"/>
    </row>
    <row r="93" spans="1:9" ht="15.75">
      <c r="A93" s="12">
        <v>710304</v>
      </c>
      <c r="B93" s="20" t="s">
        <v>63</v>
      </c>
      <c r="C93" s="24"/>
      <c r="D93" s="15">
        <v>241539245</v>
      </c>
      <c r="E93" s="76">
        <f t="shared" si="5"/>
        <v>241539245</v>
      </c>
      <c r="F93" s="76">
        <v>203125207</v>
      </c>
      <c r="H93" s="76">
        <v>38414038</v>
      </c>
      <c r="I93" s="76">
        <v>0</v>
      </c>
    </row>
    <row r="94" spans="1:9" ht="15.75">
      <c r="A94" s="12">
        <v>710305</v>
      </c>
      <c r="B94" s="20" t="s">
        <v>64</v>
      </c>
      <c r="C94" s="24"/>
      <c r="D94" s="15">
        <v>40350000</v>
      </c>
      <c r="E94" s="76">
        <f t="shared" si="5"/>
        <v>40350000</v>
      </c>
      <c r="F94" s="76">
        <v>40350000</v>
      </c>
      <c r="G94" s="76"/>
      <c r="H94" s="76"/>
      <c r="I94" s="76"/>
    </row>
    <row r="95" spans="1:9" ht="15.75">
      <c r="A95" s="12">
        <v>710306</v>
      </c>
      <c r="B95" s="20" t="s">
        <v>65</v>
      </c>
      <c r="C95" s="24"/>
      <c r="D95" s="15">
        <v>13100000</v>
      </c>
      <c r="E95" s="76">
        <f t="shared" si="5"/>
        <v>13100000</v>
      </c>
      <c r="F95" s="76">
        <v>13100000</v>
      </c>
      <c r="G95" s="76"/>
      <c r="H95" s="76"/>
      <c r="I95" s="76"/>
    </row>
    <row r="96" spans="1:9" ht="15.75">
      <c r="A96" s="12">
        <v>710307</v>
      </c>
      <c r="B96" s="20" t="s">
        <v>66</v>
      </c>
      <c r="C96" s="24"/>
      <c r="D96" s="15">
        <v>35000000</v>
      </c>
      <c r="E96" s="76">
        <f t="shared" si="5"/>
        <v>35000000</v>
      </c>
      <c r="F96" s="76">
        <v>35000000</v>
      </c>
      <c r="G96" s="76"/>
      <c r="H96" s="76"/>
      <c r="I96" s="76"/>
    </row>
    <row r="97" spans="1:9" ht="15.75">
      <c r="A97" s="12">
        <v>710310</v>
      </c>
      <c r="B97" s="20" t="s">
        <v>67</v>
      </c>
      <c r="C97" s="24"/>
      <c r="D97" s="15">
        <v>15991992</v>
      </c>
      <c r="E97" s="76">
        <f t="shared" si="5"/>
        <v>15991992</v>
      </c>
      <c r="F97" s="76">
        <v>15991992</v>
      </c>
      <c r="G97" s="76"/>
      <c r="H97" s="76"/>
      <c r="I97" s="76"/>
    </row>
    <row r="98" spans="1:9" ht="15.75">
      <c r="A98" s="12">
        <v>710311</v>
      </c>
      <c r="B98" s="20" t="s">
        <v>68</v>
      </c>
      <c r="C98" s="24"/>
      <c r="D98" s="15">
        <v>52441409</v>
      </c>
      <c r="E98" s="76">
        <f t="shared" si="5"/>
        <v>52441409</v>
      </c>
      <c r="F98" s="76">
        <v>52441409</v>
      </c>
      <c r="G98" s="76"/>
      <c r="H98" s="76"/>
      <c r="I98" s="76"/>
    </row>
    <row r="99" spans="1:9" ht="15.75">
      <c r="A99" s="12">
        <v>710312</v>
      </c>
      <c r="B99" s="20" t="s">
        <v>69</v>
      </c>
      <c r="C99" s="24"/>
      <c r="D99" s="15">
        <v>9136100</v>
      </c>
      <c r="E99" s="76">
        <f t="shared" si="5"/>
        <v>9136100</v>
      </c>
      <c r="F99" s="76">
        <v>9136100</v>
      </c>
      <c r="G99" s="76"/>
      <c r="H99" s="76"/>
      <c r="I99" s="76"/>
    </row>
    <row r="100" spans="1:9" ht="15.75">
      <c r="A100" s="12">
        <v>710313</v>
      </c>
      <c r="B100" s="20" t="s">
        <v>70</v>
      </c>
      <c r="C100" s="24"/>
      <c r="D100" s="15">
        <v>16361757</v>
      </c>
      <c r="E100" s="76">
        <f t="shared" si="5"/>
        <v>16361757</v>
      </c>
      <c r="F100" s="76">
        <v>16361757</v>
      </c>
      <c r="G100" s="76"/>
      <c r="H100" s="76"/>
      <c r="I100" s="76"/>
    </row>
    <row r="101" spans="1:9" ht="15.75">
      <c r="A101" s="12">
        <v>710314</v>
      </c>
      <c r="B101" s="20" t="s">
        <v>71</v>
      </c>
      <c r="C101" s="24"/>
      <c r="D101" s="15">
        <v>48200000</v>
      </c>
      <c r="E101" s="76">
        <f t="shared" si="5"/>
        <v>48200000</v>
      </c>
      <c r="F101" s="76">
        <v>48200000</v>
      </c>
      <c r="G101" s="76"/>
      <c r="H101" s="76"/>
      <c r="I101" s="76"/>
    </row>
    <row r="102" spans="1:9" ht="15.75">
      <c r="A102" s="12">
        <v>710315</v>
      </c>
      <c r="B102" s="20" t="s">
        <v>72</v>
      </c>
      <c r="C102" s="24"/>
      <c r="D102" s="15">
        <v>5525100</v>
      </c>
      <c r="E102" s="76">
        <f t="shared" si="5"/>
        <v>0</v>
      </c>
      <c r="F102" s="76">
        <v>0</v>
      </c>
      <c r="G102" s="76"/>
      <c r="H102" s="76"/>
      <c r="I102" s="76"/>
    </row>
    <row r="103" spans="1:9" ht="15.75">
      <c r="A103" s="12">
        <v>710316</v>
      </c>
      <c r="B103" s="20" t="s">
        <v>73</v>
      </c>
      <c r="C103" s="24"/>
      <c r="D103" s="15">
        <v>17950000</v>
      </c>
      <c r="E103" s="76">
        <f t="shared" si="5"/>
        <v>17950000</v>
      </c>
      <c r="F103" s="76">
        <v>17950000</v>
      </c>
      <c r="G103" s="76"/>
      <c r="H103" s="76"/>
      <c r="I103" s="76"/>
    </row>
    <row r="104" spans="1:9" ht="15.75">
      <c r="A104" s="12">
        <v>710317</v>
      </c>
      <c r="B104" s="20" t="s">
        <v>74</v>
      </c>
      <c r="C104" s="24"/>
      <c r="D104" s="15">
        <v>12132880</v>
      </c>
      <c r="E104" s="76">
        <f t="shared" si="5"/>
        <v>12132880</v>
      </c>
      <c r="F104" s="76">
        <v>12132880</v>
      </c>
      <c r="G104" s="76"/>
      <c r="H104" s="76"/>
      <c r="I104" s="76"/>
    </row>
    <row r="105" spans="1:9" ht="15.75">
      <c r="A105" s="12">
        <v>710320</v>
      </c>
      <c r="B105" s="20" t="s">
        <v>75</v>
      </c>
      <c r="C105" s="24"/>
      <c r="D105" s="15">
        <v>7679830</v>
      </c>
      <c r="E105" s="76">
        <f t="shared" si="5"/>
        <v>0</v>
      </c>
      <c r="F105" s="76">
        <v>0</v>
      </c>
      <c r="G105" s="76"/>
      <c r="H105" s="76"/>
      <c r="I105" s="76"/>
    </row>
    <row r="106" spans="1:9" ht="15.75">
      <c r="A106" s="12">
        <v>710321</v>
      </c>
      <c r="B106" s="20" t="s">
        <v>76</v>
      </c>
      <c r="C106" s="24"/>
      <c r="D106" s="15">
        <v>33793836</v>
      </c>
      <c r="E106" s="76">
        <f t="shared" si="5"/>
        <v>33793836</v>
      </c>
      <c r="F106" s="76">
        <v>33793836</v>
      </c>
      <c r="G106" s="76"/>
      <c r="H106" s="76"/>
      <c r="I106" s="76"/>
    </row>
    <row r="107" spans="1:9" ht="15.75">
      <c r="A107" s="12">
        <v>710322</v>
      </c>
      <c r="B107" s="20" t="s">
        <v>77</v>
      </c>
      <c r="C107" s="24"/>
      <c r="D107" s="15">
        <v>18187034</v>
      </c>
      <c r="E107" s="76">
        <f t="shared" si="5"/>
        <v>0</v>
      </c>
      <c r="F107" s="76">
        <v>0</v>
      </c>
      <c r="G107" s="76"/>
      <c r="H107" s="76"/>
      <c r="I107" s="76"/>
    </row>
    <row r="108" spans="1:9" ht="15.75">
      <c r="A108" s="12">
        <v>710323</v>
      </c>
      <c r="B108" s="20" t="s">
        <v>78</v>
      </c>
      <c r="C108" s="24"/>
      <c r="D108" s="15">
        <v>2060000</v>
      </c>
      <c r="E108" s="76">
        <f t="shared" si="5"/>
        <v>0</v>
      </c>
      <c r="F108" s="76">
        <v>0</v>
      </c>
      <c r="G108" s="76"/>
      <c r="H108" s="76"/>
      <c r="I108" s="76"/>
    </row>
    <row r="109" spans="1:9" ht="15.75">
      <c r="A109" s="12">
        <v>710324</v>
      </c>
      <c r="B109" s="20" t="s">
        <v>79</v>
      </c>
      <c r="C109" s="24"/>
      <c r="D109" s="15">
        <v>5641877</v>
      </c>
      <c r="E109" s="76">
        <f t="shared" si="5"/>
        <v>0</v>
      </c>
      <c r="F109" s="76">
        <v>0</v>
      </c>
      <c r="G109" s="76"/>
      <c r="H109" s="76"/>
      <c r="I109" s="76"/>
    </row>
    <row r="110" spans="1:9" ht="15.75">
      <c r="A110" s="12">
        <v>710325</v>
      </c>
      <c r="B110" s="20" t="s">
        <v>80</v>
      </c>
      <c r="C110" s="24"/>
      <c r="D110" s="15">
        <v>3450000</v>
      </c>
      <c r="E110" s="76">
        <f t="shared" si="5"/>
        <v>0</v>
      </c>
      <c r="F110" s="76">
        <v>0</v>
      </c>
      <c r="G110" s="76"/>
      <c r="H110" s="76"/>
      <c r="I110" s="76"/>
    </row>
    <row r="111" spans="1:9" ht="15.75">
      <c r="A111" s="12">
        <v>710326</v>
      </c>
      <c r="B111" s="20" t="s">
        <v>81</v>
      </c>
      <c r="C111" s="24"/>
      <c r="D111" s="15">
        <v>2650000</v>
      </c>
      <c r="E111" s="76">
        <f t="shared" si="5"/>
        <v>0</v>
      </c>
      <c r="F111" s="76">
        <v>0</v>
      </c>
      <c r="G111" s="76"/>
      <c r="H111" s="76"/>
      <c r="I111" s="76"/>
    </row>
    <row r="112" spans="1:9" ht="15.75">
      <c r="A112" s="12">
        <v>710327</v>
      </c>
      <c r="B112" s="20" t="s">
        <v>233</v>
      </c>
      <c r="C112" s="24"/>
      <c r="D112" s="15">
        <v>7852130</v>
      </c>
      <c r="E112" s="76">
        <f t="shared" si="5"/>
        <v>0</v>
      </c>
      <c r="F112" s="76">
        <v>0</v>
      </c>
      <c r="G112" s="76"/>
      <c r="H112" s="76"/>
      <c r="I112" s="76"/>
    </row>
    <row r="113" spans="1:9" ht="15.75">
      <c r="A113" s="12">
        <v>710330</v>
      </c>
      <c r="B113" s="20" t="s">
        <v>82</v>
      </c>
      <c r="C113" s="24"/>
      <c r="D113" s="15">
        <v>54000000</v>
      </c>
      <c r="E113" s="76">
        <f t="shared" si="5"/>
        <v>0</v>
      </c>
      <c r="F113" s="76">
        <v>0</v>
      </c>
      <c r="G113" s="76"/>
      <c r="H113" s="76"/>
      <c r="I113" s="76"/>
    </row>
    <row r="114" spans="1:9" ht="15.75">
      <c r="A114" s="12">
        <v>710331</v>
      </c>
      <c r="B114" s="20" t="s">
        <v>83</v>
      </c>
      <c r="C114" s="24"/>
      <c r="D114" s="15">
        <v>22002240</v>
      </c>
      <c r="E114" s="76">
        <f t="shared" si="5"/>
        <v>0</v>
      </c>
      <c r="F114" s="76">
        <v>0</v>
      </c>
      <c r="G114" s="76"/>
      <c r="H114" s="76"/>
      <c r="I114" s="76"/>
    </row>
    <row r="115" spans="1:9" ht="15.75">
      <c r="A115" s="12">
        <v>710332</v>
      </c>
      <c r="B115" s="20" t="s">
        <v>214</v>
      </c>
      <c r="C115" s="24"/>
      <c r="D115" s="15">
        <v>30000000</v>
      </c>
      <c r="E115" s="76">
        <f t="shared" si="5"/>
        <v>0</v>
      </c>
      <c r="F115" s="76">
        <v>0</v>
      </c>
      <c r="G115" s="76"/>
      <c r="H115" s="76"/>
      <c r="I115" s="76"/>
    </row>
    <row r="116" spans="1:9" ht="15.75">
      <c r="A116" s="12">
        <v>710333</v>
      </c>
      <c r="B116" s="20" t="s">
        <v>84</v>
      </c>
      <c r="C116" s="24"/>
      <c r="D116" s="15">
        <v>8240000</v>
      </c>
      <c r="E116" s="76">
        <f t="shared" si="5"/>
        <v>0</v>
      </c>
      <c r="F116" s="76">
        <v>0</v>
      </c>
      <c r="G116" s="76"/>
      <c r="H116" s="76"/>
      <c r="I116" s="76"/>
    </row>
    <row r="117" spans="1:9" ht="15.75">
      <c r="A117" s="12">
        <v>71038</v>
      </c>
      <c r="B117" s="20" t="s">
        <v>152</v>
      </c>
      <c r="C117" s="24"/>
      <c r="D117" s="15">
        <v>145580857</v>
      </c>
      <c r="E117" s="76">
        <f>SUM(F117:I117)</f>
        <v>786276781</v>
      </c>
      <c r="F117" s="76">
        <f>228795867+463994952</f>
        <v>692790819</v>
      </c>
      <c r="G117" s="76"/>
      <c r="H117" s="76">
        <v>67585962</v>
      </c>
      <c r="I117" s="76">
        <v>25900000</v>
      </c>
    </row>
    <row r="118" spans="1:9" ht="15.75">
      <c r="A118" s="10">
        <v>7104</v>
      </c>
      <c r="B118" s="11" t="s">
        <v>85</v>
      </c>
      <c r="C118" s="25"/>
      <c r="D118" s="15">
        <v>30000000</v>
      </c>
      <c r="E118" s="76">
        <f t="shared" si="5"/>
        <v>30000000</v>
      </c>
      <c r="F118" s="76">
        <v>30000000</v>
      </c>
      <c r="G118" s="76">
        <v>0</v>
      </c>
      <c r="H118" s="76">
        <v>0</v>
      </c>
      <c r="I118" s="76">
        <v>0</v>
      </c>
    </row>
    <row r="119" spans="1:9" ht="15.75">
      <c r="A119" s="10">
        <v>711</v>
      </c>
      <c r="B119" s="11" t="s">
        <v>8</v>
      </c>
      <c r="C119" s="9"/>
      <c r="D119" s="74">
        <f>D120</f>
        <v>8664138180</v>
      </c>
      <c r="E119" s="74">
        <f t="shared" si="5"/>
        <v>9683977562</v>
      </c>
      <c r="F119" s="74">
        <f>F120</f>
        <v>9683977562</v>
      </c>
      <c r="G119" s="74">
        <f>G120</f>
        <v>0</v>
      </c>
      <c r="H119" s="74">
        <f>H120</f>
        <v>0</v>
      </c>
      <c r="I119" s="74">
        <f>I120</f>
        <v>0</v>
      </c>
    </row>
    <row r="120" spans="1:9" ht="15.75">
      <c r="A120" s="10">
        <v>7110</v>
      </c>
      <c r="B120" s="11" t="s">
        <v>86</v>
      </c>
      <c r="C120" s="9"/>
      <c r="D120" s="74">
        <f>SUM(D121:D134)</f>
        <v>8664138180</v>
      </c>
      <c r="E120" s="74">
        <f t="shared" si="5"/>
        <v>9683977562</v>
      </c>
      <c r="F120" s="74">
        <f>SUM(F121:F134)</f>
        <v>9683977562</v>
      </c>
      <c r="G120" s="74">
        <f>SUM(G121:G134)</f>
        <v>0</v>
      </c>
      <c r="H120" s="74">
        <f>SUM(H121:H134)</f>
        <v>0</v>
      </c>
      <c r="I120" s="74">
        <f>SUM(I121:I134)</f>
        <v>0</v>
      </c>
    </row>
    <row r="121" spans="1:9" ht="15.75">
      <c r="A121" s="12">
        <v>711000</v>
      </c>
      <c r="B121" s="20" t="s">
        <v>87</v>
      </c>
      <c r="C121" s="26">
        <v>0.5</v>
      </c>
      <c r="D121" s="15">
        <v>3000000</v>
      </c>
      <c r="E121" s="76">
        <f t="shared" si="5"/>
        <v>3000000</v>
      </c>
      <c r="F121" s="76">
        <v>3000000</v>
      </c>
      <c r="G121" s="76"/>
      <c r="H121" s="76"/>
      <c r="I121" s="76"/>
    </row>
    <row r="122" spans="1:9" ht="15.75">
      <c r="A122" s="12">
        <v>711001</v>
      </c>
      <c r="B122" s="20" t="s">
        <v>88</v>
      </c>
      <c r="C122" s="26">
        <v>0.5</v>
      </c>
      <c r="D122" s="15">
        <v>72967310</v>
      </c>
      <c r="E122" s="76">
        <f t="shared" si="5"/>
        <v>72967310</v>
      </c>
      <c r="F122" s="76">
        <v>72967310</v>
      </c>
      <c r="G122" s="74"/>
      <c r="H122" s="74"/>
      <c r="I122" s="74"/>
    </row>
    <row r="123" spans="1:9" ht="15.75">
      <c r="A123" s="12">
        <v>711002</v>
      </c>
      <c r="B123" s="20" t="s">
        <v>153</v>
      </c>
      <c r="C123" s="26">
        <v>0.5</v>
      </c>
      <c r="D123" s="15">
        <v>4339212377</v>
      </c>
      <c r="E123" s="76">
        <f t="shared" si="5"/>
        <v>5000000000</v>
      </c>
      <c r="F123" s="15">
        <v>5000000000</v>
      </c>
      <c r="G123" s="76"/>
      <c r="H123" s="84"/>
      <c r="I123" s="76"/>
    </row>
    <row r="124" spans="1:9" ht="15.75">
      <c r="A124" s="12">
        <v>711003</v>
      </c>
      <c r="B124" s="20" t="s">
        <v>89</v>
      </c>
      <c r="C124" s="26">
        <v>0.5</v>
      </c>
      <c r="D124" s="15">
        <v>170183464</v>
      </c>
      <c r="E124" s="76">
        <f t="shared" si="5"/>
        <v>170183464</v>
      </c>
      <c r="F124" s="76">
        <v>170183464</v>
      </c>
      <c r="G124" s="76"/>
      <c r="H124" s="84"/>
      <c r="I124" s="76"/>
    </row>
    <row r="125" spans="1:9" ht="15.75">
      <c r="A125" s="12">
        <v>711004</v>
      </c>
      <c r="B125" s="20" t="s">
        <v>154</v>
      </c>
      <c r="C125" s="26">
        <v>0.5</v>
      </c>
      <c r="D125" s="15">
        <v>3100225510</v>
      </c>
      <c r="E125" s="76">
        <f t="shared" si="5"/>
        <v>2400000000</v>
      </c>
      <c r="F125" s="76">
        <v>2400000000</v>
      </c>
      <c r="G125" s="76"/>
      <c r="H125" s="76"/>
      <c r="I125" s="76"/>
    </row>
    <row r="126" spans="1:9" ht="15.75">
      <c r="A126" s="12">
        <v>711005</v>
      </c>
      <c r="B126" s="20" t="s">
        <v>90</v>
      </c>
      <c r="C126" s="26">
        <v>0.5</v>
      </c>
      <c r="D126" s="16">
        <v>20400000</v>
      </c>
      <c r="E126" s="76">
        <f t="shared" si="5"/>
        <v>20400000</v>
      </c>
      <c r="F126" s="76">
        <v>20400000</v>
      </c>
      <c r="G126" s="76"/>
      <c r="H126" s="76"/>
      <c r="I126" s="76"/>
    </row>
    <row r="127" spans="1:9" ht="15.75">
      <c r="A127" s="12">
        <v>711006</v>
      </c>
      <c r="B127" s="20" t="s">
        <v>91</v>
      </c>
      <c r="C127" s="26">
        <v>0.5</v>
      </c>
      <c r="D127" s="15">
        <v>3000000</v>
      </c>
      <c r="E127" s="76">
        <f t="shared" si="5"/>
        <v>50000000</v>
      </c>
      <c r="F127" s="76">
        <v>50000000</v>
      </c>
      <c r="G127" s="76"/>
      <c r="H127" s="76"/>
      <c r="I127" s="76"/>
    </row>
    <row r="128" spans="1:9" ht="15.75">
      <c r="A128" s="12">
        <v>711007</v>
      </c>
      <c r="B128" s="20" t="s">
        <v>92</v>
      </c>
      <c r="C128" s="26">
        <v>0.5</v>
      </c>
      <c r="D128" s="15">
        <v>3000000</v>
      </c>
      <c r="E128" s="76">
        <f t="shared" si="5"/>
        <v>15000000</v>
      </c>
      <c r="F128" s="76">
        <v>15000000</v>
      </c>
      <c r="G128" s="76"/>
      <c r="H128" s="76"/>
      <c r="I128" s="76"/>
    </row>
    <row r="129" spans="1:9" ht="15.75">
      <c r="A129" s="12">
        <v>711010</v>
      </c>
      <c r="B129" s="20" t="s">
        <v>93</v>
      </c>
      <c r="C129" s="26"/>
      <c r="D129" s="15">
        <v>3000000</v>
      </c>
      <c r="E129" s="76">
        <f t="shared" si="5"/>
        <v>3000000</v>
      </c>
      <c r="F129" s="76">
        <v>3000000</v>
      </c>
      <c r="G129" s="76"/>
      <c r="H129" s="76"/>
      <c r="I129" s="76"/>
    </row>
    <row r="130" spans="1:9" ht="15.75">
      <c r="A130" s="12">
        <v>711011</v>
      </c>
      <c r="B130" s="20" t="s">
        <v>94</v>
      </c>
      <c r="C130" s="26">
        <v>0.5</v>
      </c>
      <c r="D130" s="15">
        <v>0</v>
      </c>
      <c r="E130" s="76">
        <f t="shared" si="5"/>
        <v>0</v>
      </c>
      <c r="F130" s="76">
        <v>0</v>
      </c>
      <c r="G130" s="76"/>
      <c r="H130" s="76"/>
      <c r="I130" s="76"/>
    </row>
    <row r="131" spans="1:9" ht="15.75">
      <c r="A131" s="12">
        <v>711012</v>
      </c>
      <c r="B131" s="20" t="s">
        <v>95</v>
      </c>
      <c r="C131" s="26">
        <v>0.5</v>
      </c>
      <c r="D131" s="15">
        <v>77730019</v>
      </c>
      <c r="E131" s="76">
        <f t="shared" si="5"/>
        <v>120000000</v>
      </c>
      <c r="F131" s="76">
        <v>120000000</v>
      </c>
      <c r="G131" s="76"/>
      <c r="H131" s="76"/>
      <c r="I131" s="76"/>
    </row>
    <row r="132" spans="1:9" ht="15.75">
      <c r="A132" s="12">
        <v>711013</v>
      </c>
      <c r="B132" s="20" t="s">
        <v>96</v>
      </c>
      <c r="C132" s="26"/>
      <c r="D132" s="15">
        <v>50000000</v>
      </c>
      <c r="E132" s="76">
        <f t="shared" si="5"/>
        <v>50000000</v>
      </c>
      <c r="F132" s="76">
        <v>50000000</v>
      </c>
      <c r="G132" s="76"/>
      <c r="H132" s="76"/>
      <c r="I132" s="76"/>
    </row>
    <row r="133" spans="1:9" ht="15.75">
      <c r="A133" s="57">
        <v>711014</v>
      </c>
      <c r="B133" s="20" t="s">
        <v>97</v>
      </c>
      <c r="C133" s="26">
        <v>0.35</v>
      </c>
      <c r="D133" s="15">
        <v>0</v>
      </c>
      <c r="E133" s="76">
        <f t="shared" si="5"/>
        <v>0</v>
      </c>
      <c r="F133" s="76">
        <v>0</v>
      </c>
      <c r="G133" s="76"/>
      <c r="H133" s="76"/>
      <c r="I133" s="76"/>
    </row>
    <row r="134" spans="1:9" ht="15.75">
      <c r="A134" s="12">
        <v>71108</v>
      </c>
      <c r="B134" s="20" t="s">
        <v>98</v>
      </c>
      <c r="C134" s="24"/>
      <c r="D134" s="15">
        <v>821419500</v>
      </c>
      <c r="E134" s="76">
        <f t="shared" si="5"/>
        <v>1779426788</v>
      </c>
      <c r="F134" s="76">
        <v>1779426788</v>
      </c>
      <c r="G134" s="76"/>
      <c r="H134" s="76">
        <v>0</v>
      </c>
      <c r="I134" s="76">
        <v>0</v>
      </c>
    </row>
    <row r="135" spans="1:9" s="59" customFormat="1" ht="15.75">
      <c r="A135" s="64">
        <v>714</v>
      </c>
      <c r="B135" s="29" t="s">
        <v>204</v>
      </c>
      <c r="C135" s="27"/>
      <c r="D135" s="65">
        <v>5816098440.4400005</v>
      </c>
      <c r="E135" s="77">
        <f>SUM(F135:I135)</f>
        <v>4047436208.4400001</v>
      </c>
      <c r="F135" s="42">
        <f>F136</f>
        <v>4047436208.4400001</v>
      </c>
      <c r="G135" s="42">
        <f>G136</f>
        <v>0</v>
      </c>
      <c r="H135" s="42">
        <f>H136</f>
        <v>0</v>
      </c>
      <c r="I135" s="42">
        <f>I136</f>
        <v>0</v>
      </c>
    </row>
    <row r="136" spans="1:9" ht="15.75">
      <c r="A136" s="28">
        <v>7144</v>
      </c>
      <c r="B136" s="29" t="s">
        <v>99</v>
      </c>
      <c r="C136" s="29"/>
      <c r="D136" s="31">
        <v>5816098440.4400005</v>
      </c>
      <c r="E136" s="77">
        <f t="shared" ref="E136:E210" si="6">SUM(F136:I136)</f>
        <v>4047436208.4400001</v>
      </c>
      <c r="F136" s="42">
        <f>SUM(F137:F155)</f>
        <v>4047436208.4400001</v>
      </c>
      <c r="G136" s="42">
        <f>SUM(G137:G155)</f>
        <v>0</v>
      </c>
      <c r="H136" s="42">
        <f>SUM(H137:H155)</f>
        <v>0</v>
      </c>
      <c r="I136" s="42">
        <f>SUM(I137:I155)</f>
        <v>0</v>
      </c>
    </row>
    <row r="137" spans="1:9" ht="15.75">
      <c r="A137" s="34">
        <v>714400</v>
      </c>
      <c r="B137" s="35" t="s">
        <v>100</v>
      </c>
      <c r="C137" s="36"/>
      <c r="D137" s="38">
        <v>1450000000</v>
      </c>
      <c r="E137" s="46">
        <f t="shared" si="6"/>
        <v>1651146793</v>
      </c>
      <c r="F137" s="37">
        <v>1651146793</v>
      </c>
      <c r="G137" s="37"/>
      <c r="H137" s="37"/>
      <c r="I137" s="37"/>
    </row>
    <row r="138" spans="1:9" ht="15.75">
      <c r="A138" s="34">
        <v>714401</v>
      </c>
      <c r="B138" s="35" t="s">
        <v>101</v>
      </c>
      <c r="C138" s="36"/>
      <c r="D138" s="38">
        <v>192609930</v>
      </c>
      <c r="E138" s="46">
        <f t="shared" si="6"/>
        <v>192609930</v>
      </c>
      <c r="F138" s="37">
        <v>192609930</v>
      </c>
      <c r="G138" s="37"/>
      <c r="H138" s="37"/>
      <c r="I138" s="37"/>
    </row>
    <row r="139" spans="1:9" ht="15.75">
      <c r="A139" s="34">
        <v>714402</v>
      </c>
      <c r="B139" s="35" t="s">
        <v>102</v>
      </c>
      <c r="C139" s="36"/>
      <c r="D139" s="38">
        <v>81700000</v>
      </c>
      <c r="E139" s="46">
        <f t="shared" si="6"/>
        <v>81700000</v>
      </c>
      <c r="F139" s="37">
        <v>81700000</v>
      </c>
      <c r="G139" s="37"/>
      <c r="H139" s="37"/>
      <c r="I139" s="37"/>
    </row>
    <row r="140" spans="1:9" ht="15.75">
      <c r="A140" s="34">
        <v>714403</v>
      </c>
      <c r="B140" s="35" t="s">
        <v>103</v>
      </c>
      <c r="C140" s="36"/>
      <c r="D140" s="38">
        <v>9500000</v>
      </c>
      <c r="E140" s="46">
        <f t="shared" si="6"/>
        <v>9500000</v>
      </c>
      <c r="F140" s="37">
        <v>9500000</v>
      </c>
      <c r="G140" s="37"/>
      <c r="H140" s="37"/>
      <c r="I140" s="37"/>
    </row>
    <row r="141" spans="1:9" ht="15.75">
      <c r="A141" s="34">
        <v>714404</v>
      </c>
      <c r="B141" s="35" t="s">
        <v>104</v>
      </c>
      <c r="C141" s="36"/>
      <c r="D141" s="38">
        <v>3000000</v>
      </c>
      <c r="E141" s="46">
        <f t="shared" si="6"/>
        <v>80000000</v>
      </c>
      <c r="F141" s="37">
        <v>80000000</v>
      </c>
      <c r="G141" s="37"/>
      <c r="H141" s="37"/>
      <c r="I141" s="37"/>
    </row>
    <row r="142" spans="1:9" ht="15.75">
      <c r="A142" s="34">
        <v>714405</v>
      </c>
      <c r="B142" s="35" t="s">
        <v>105</v>
      </c>
      <c r="C142" s="36"/>
      <c r="D142" s="38">
        <v>3000000</v>
      </c>
      <c r="E142" s="46">
        <f t="shared" si="6"/>
        <v>15000000</v>
      </c>
      <c r="F142" s="37">
        <v>15000000</v>
      </c>
      <c r="G142" s="37"/>
      <c r="H142" s="37"/>
      <c r="I142" s="37"/>
    </row>
    <row r="143" spans="1:9" ht="15.75">
      <c r="A143" s="34">
        <v>714406</v>
      </c>
      <c r="B143" s="35" t="s">
        <v>242</v>
      </c>
      <c r="C143" s="36"/>
      <c r="D143" s="38">
        <v>1125000000</v>
      </c>
      <c r="E143" s="46">
        <f t="shared" si="6"/>
        <v>300608373</v>
      </c>
      <c r="F143" s="37">
        <v>300608373</v>
      </c>
      <c r="G143" s="37"/>
      <c r="H143" s="37"/>
      <c r="I143" s="37"/>
    </row>
    <row r="144" spans="1:9" ht="15.75">
      <c r="A144" s="34">
        <v>714407</v>
      </c>
      <c r="B144" s="35" t="s">
        <v>107</v>
      </c>
      <c r="C144" s="36"/>
      <c r="D144" s="38">
        <v>50854068</v>
      </c>
      <c r="E144" s="46">
        <f t="shared" si="6"/>
        <v>0</v>
      </c>
      <c r="F144" s="37">
        <v>0</v>
      </c>
      <c r="G144" s="37"/>
      <c r="H144" s="37"/>
      <c r="I144" s="37"/>
    </row>
    <row r="145" spans="1:9" ht="15.75">
      <c r="A145" s="34">
        <v>714408</v>
      </c>
      <c r="B145" s="35" t="s">
        <v>211</v>
      </c>
      <c r="C145" s="36"/>
      <c r="D145" s="38">
        <v>201061614.44</v>
      </c>
      <c r="E145" s="46">
        <f t="shared" si="6"/>
        <v>201061614.44</v>
      </c>
      <c r="F145" s="37">
        <f>164804602*1.22</f>
        <v>201061614.44</v>
      </c>
      <c r="G145" s="37"/>
      <c r="H145" s="37"/>
      <c r="I145" s="37"/>
    </row>
    <row r="146" spans="1:9" ht="15.75">
      <c r="A146" s="34">
        <v>714410</v>
      </c>
      <c r="B146" s="35" t="s">
        <v>215</v>
      </c>
      <c r="C146" s="36"/>
      <c r="D146" s="38">
        <v>79868914</v>
      </c>
      <c r="E146" s="46">
        <f t="shared" si="6"/>
        <v>0</v>
      </c>
      <c r="F146" s="37">
        <v>0</v>
      </c>
      <c r="G146" s="37"/>
      <c r="H146" s="37"/>
      <c r="I146" s="37"/>
    </row>
    <row r="147" spans="1:9" ht="15.75">
      <c r="A147" s="34">
        <v>714411</v>
      </c>
      <c r="B147" s="35" t="s">
        <v>216</v>
      </c>
      <c r="C147" s="36"/>
      <c r="D147" s="38">
        <v>78402068</v>
      </c>
      <c r="E147" s="46">
        <f t="shared" si="6"/>
        <v>0</v>
      </c>
      <c r="F147" s="37">
        <v>0</v>
      </c>
      <c r="G147" s="37"/>
      <c r="H147" s="37"/>
      <c r="I147" s="37"/>
    </row>
    <row r="148" spans="1:9" ht="15.75">
      <c r="A148" s="34">
        <v>714412</v>
      </c>
      <c r="B148" s="35" t="s">
        <v>106</v>
      </c>
      <c r="C148" s="36"/>
      <c r="D148" s="38">
        <v>24578500</v>
      </c>
      <c r="E148" s="46">
        <f t="shared" si="6"/>
        <v>0</v>
      </c>
      <c r="F148" s="37">
        <v>0</v>
      </c>
      <c r="G148" s="37"/>
      <c r="H148" s="37"/>
      <c r="I148" s="37"/>
    </row>
    <row r="149" spans="1:9" ht="15.75">
      <c r="A149" s="34">
        <v>714413</v>
      </c>
      <c r="B149" s="35" t="s">
        <v>217</v>
      </c>
      <c r="C149" s="36"/>
      <c r="D149" s="38">
        <v>910168000</v>
      </c>
      <c r="E149" s="46">
        <f t="shared" si="6"/>
        <v>0</v>
      </c>
      <c r="F149" s="37">
        <v>0</v>
      </c>
      <c r="G149" s="37"/>
      <c r="H149" s="37"/>
      <c r="I149" s="37"/>
    </row>
    <row r="150" spans="1:9" ht="15.75">
      <c r="A150" s="34">
        <v>714414</v>
      </c>
      <c r="B150" s="35" t="s">
        <v>218</v>
      </c>
      <c r="C150" s="36"/>
      <c r="D150" s="38">
        <v>21469800</v>
      </c>
      <c r="E150" s="46">
        <f t="shared" si="6"/>
        <v>0</v>
      </c>
      <c r="F150" s="37">
        <v>0</v>
      </c>
      <c r="G150" s="37"/>
      <c r="H150" s="37"/>
      <c r="I150" s="37"/>
    </row>
    <row r="151" spans="1:9" ht="15.75">
      <c r="A151" s="34">
        <v>714415</v>
      </c>
      <c r="B151" s="35" t="s">
        <v>109</v>
      </c>
      <c r="C151" s="36"/>
      <c r="D151" s="38">
        <v>86373318</v>
      </c>
      <c r="E151" s="46">
        <f t="shared" si="6"/>
        <v>105000000</v>
      </c>
      <c r="F151" s="37">
        <v>105000000</v>
      </c>
      <c r="G151" s="37"/>
      <c r="H151" s="37"/>
      <c r="I151" s="37"/>
    </row>
    <row r="152" spans="1:9" ht="15.75">
      <c r="A152" s="34">
        <v>714416</v>
      </c>
      <c r="B152" s="35" t="s">
        <v>108</v>
      </c>
      <c r="C152" s="36"/>
      <c r="D152" s="38">
        <v>92700000</v>
      </c>
      <c r="E152" s="46">
        <f t="shared" si="6"/>
        <v>0</v>
      </c>
      <c r="F152" s="37">
        <v>0</v>
      </c>
      <c r="G152" s="37"/>
      <c r="H152" s="37"/>
      <c r="I152" s="37"/>
    </row>
    <row r="153" spans="1:9" ht="15.75">
      <c r="A153" s="34">
        <v>714417</v>
      </c>
      <c r="B153" s="35" t="s">
        <v>110</v>
      </c>
      <c r="C153" s="36"/>
      <c r="D153" s="38">
        <v>50195610</v>
      </c>
      <c r="E153" s="46">
        <f t="shared" si="6"/>
        <v>60195000</v>
      </c>
      <c r="F153" s="37">
        <v>60195000</v>
      </c>
      <c r="G153" s="37"/>
      <c r="H153" s="37"/>
      <c r="I153" s="37"/>
    </row>
    <row r="154" spans="1:9" ht="15.75">
      <c r="A154" s="12">
        <v>71480</v>
      </c>
      <c r="B154" s="14" t="s">
        <v>32</v>
      </c>
      <c r="C154" s="36"/>
      <c r="D154" s="38">
        <v>900000000</v>
      </c>
      <c r="E154" s="46">
        <f t="shared" si="6"/>
        <v>400000000</v>
      </c>
      <c r="F154" s="37">
        <v>400000000</v>
      </c>
      <c r="G154" s="37"/>
      <c r="H154" s="37"/>
      <c r="I154" s="37"/>
    </row>
    <row r="155" spans="1:9" ht="15.75">
      <c r="A155" s="34">
        <v>714418</v>
      </c>
      <c r="B155" s="35" t="s">
        <v>147</v>
      </c>
      <c r="C155" s="36"/>
      <c r="D155" s="38">
        <v>455616618</v>
      </c>
      <c r="E155" s="46">
        <f t="shared" si="6"/>
        <v>950614498</v>
      </c>
      <c r="F155" s="37">
        <f>802973000+147641498</f>
        <v>950614498</v>
      </c>
      <c r="G155" s="37"/>
      <c r="H155" s="37">
        <v>0</v>
      </c>
      <c r="I155" s="37">
        <v>0</v>
      </c>
    </row>
    <row r="156" spans="1:9" ht="15.75">
      <c r="A156" s="10">
        <v>715</v>
      </c>
      <c r="B156" s="11" t="s">
        <v>219</v>
      </c>
      <c r="C156" s="9"/>
      <c r="D156" s="6">
        <v>11615949697</v>
      </c>
      <c r="E156" s="77">
        <f t="shared" si="6"/>
        <v>11356659254</v>
      </c>
      <c r="F156" s="74">
        <f>F157+F166</f>
        <v>11191909254</v>
      </c>
      <c r="G156" s="74">
        <f>G157+G166</f>
        <v>0</v>
      </c>
      <c r="H156" s="74">
        <f>H157+H166</f>
        <v>2500000</v>
      </c>
      <c r="I156" s="74">
        <f>I157+I166</f>
        <v>162250000</v>
      </c>
    </row>
    <row r="157" spans="1:9" ht="15.75">
      <c r="A157" s="28">
        <v>7150</v>
      </c>
      <c r="B157" s="29" t="s">
        <v>231</v>
      </c>
      <c r="C157" s="29"/>
      <c r="D157" s="32">
        <v>4741291844</v>
      </c>
      <c r="E157" s="77">
        <f>SUM(F157:I157)</f>
        <v>4232001401</v>
      </c>
      <c r="F157" s="42">
        <f>SUM(F158:F165)</f>
        <v>4189201401</v>
      </c>
      <c r="G157" s="42">
        <f>SUM(G158:G165)</f>
        <v>0</v>
      </c>
      <c r="H157" s="42">
        <f>SUM(H158:H165)</f>
        <v>2500000</v>
      </c>
      <c r="I157" s="42">
        <f>SUM(I158:I165)</f>
        <v>40300000</v>
      </c>
    </row>
    <row r="158" spans="1:9" ht="15.75">
      <c r="A158" s="34">
        <v>71500</v>
      </c>
      <c r="B158" s="35" t="s">
        <v>111</v>
      </c>
      <c r="C158" s="36"/>
      <c r="D158" s="49">
        <v>2570956451</v>
      </c>
      <c r="E158" s="46">
        <f t="shared" si="6"/>
        <v>2570956451</v>
      </c>
      <c r="F158" s="37">
        <v>2548956451</v>
      </c>
      <c r="G158" s="37">
        <v>0</v>
      </c>
      <c r="H158" s="37">
        <v>0</v>
      </c>
      <c r="I158" s="37">
        <v>22000000</v>
      </c>
    </row>
    <row r="159" spans="1:9" ht="15.75">
      <c r="A159" s="34">
        <v>71501</v>
      </c>
      <c r="B159" s="35" t="s">
        <v>112</v>
      </c>
      <c r="C159" s="36"/>
      <c r="D159" s="49">
        <v>860636450</v>
      </c>
      <c r="E159" s="37">
        <f t="shared" si="6"/>
        <v>860636450</v>
      </c>
      <c r="F159" s="37">
        <v>852436450</v>
      </c>
      <c r="G159" s="37">
        <v>0</v>
      </c>
      <c r="H159" s="37">
        <v>0</v>
      </c>
      <c r="I159" s="37">
        <v>8200000</v>
      </c>
    </row>
    <row r="160" spans="1:9" ht="15.75">
      <c r="A160" s="34">
        <v>71502</v>
      </c>
      <c r="B160" s="35" t="s">
        <v>113</v>
      </c>
      <c r="C160" s="36"/>
      <c r="D160" s="49">
        <v>0</v>
      </c>
      <c r="E160" s="46">
        <f t="shared" si="6"/>
        <v>0</v>
      </c>
      <c r="F160" s="37">
        <v>0</v>
      </c>
      <c r="G160" s="37">
        <v>0</v>
      </c>
      <c r="H160" s="37">
        <v>0</v>
      </c>
      <c r="I160" s="37">
        <v>0</v>
      </c>
    </row>
    <row r="161" spans="1:9" ht="15.75">
      <c r="A161" s="34">
        <v>71503</v>
      </c>
      <c r="B161" s="35" t="s">
        <v>114</v>
      </c>
      <c r="C161" s="36"/>
      <c r="D161" s="49">
        <v>329290443</v>
      </c>
      <c r="E161" s="46">
        <f>SUM(F161:I161)</f>
        <v>15000000</v>
      </c>
      <c r="F161" s="37">
        <f>6000000+5000000</f>
        <v>11000000</v>
      </c>
      <c r="G161" s="37"/>
      <c r="H161" s="37">
        <v>2500000</v>
      </c>
      <c r="I161" s="37">
        <v>1500000</v>
      </c>
    </row>
    <row r="162" spans="1:9" ht="15.75">
      <c r="A162" s="34">
        <v>71504</v>
      </c>
      <c r="B162" s="35" t="s">
        <v>235</v>
      </c>
      <c r="C162" s="36"/>
      <c r="D162" s="49">
        <v>150000000</v>
      </c>
      <c r="E162" s="46">
        <f>SUM(F162:I162)</f>
        <v>0</v>
      </c>
      <c r="F162" s="37">
        <v>0</v>
      </c>
      <c r="G162" s="37"/>
      <c r="H162" s="37"/>
      <c r="I162" s="37"/>
    </row>
    <row r="163" spans="1:9" ht="15.75">
      <c r="A163" s="34">
        <v>71505</v>
      </c>
      <c r="B163" s="35" t="s">
        <v>236</v>
      </c>
      <c r="C163" s="36"/>
      <c r="D163" s="49">
        <v>45000000</v>
      </c>
      <c r="E163" s="46">
        <f>SUM(F163:I163)</f>
        <v>0</v>
      </c>
      <c r="F163" s="37">
        <v>0</v>
      </c>
      <c r="G163" s="37"/>
      <c r="H163" s="37"/>
      <c r="I163" s="37"/>
    </row>
    <row r="164" spans="1:9" ht="15.75">
      <c r="A164" s="34">
        <v>71507</v>
      </c>
      <c r="B164" s="35" t="s">
        <v>115</v>
      </c>
      <c r="C164" s="36"/>
      <c r="D164" s="49">
        <v>785408500</v>
      </c>
      <c r="E164" s="46">
        <f t="shared" si="6"/>
        <v>785408500</v>
      </c>
      <c r="F164" s="37">
        <v>776808500</v>
      </c>
      <c r="G164" s="37">
        <v>0</v>
      </c>
      <c r="H164" s="37">
        <v>0</v>
      </c>
      <c r="I164" s="37">
        <v>8600000</v>
      </c>
    </row>
    <row r="165" spans="1:9" ht="15.75">
      <c r="A165" s="34">
        <v>71508</v>
      </c>
      <c r="B165" s="35" t="s">
        <v>156</v>
      </c>
      <c r="C165" s="36"/>
      <c r="D165" s="49">
        <v>0</v>
      </c>
      <c r="E165" s="46">
        <f t="shared" si="6"/>
        <v>0</v>
      </c>
      <c r="F165" s="37">
        <v>0</v>
      </c>
      <c r="G165" s="37"/>
      <c r="H165" s="37"/>
      <c r="I165" s="37"/>
    </row>
    <row r="166" spans="1:9" ht="15.75">
      <c r="A166" s="28">
        <v>7151</v>
      </c>
      <c r="B166" s="29" t="s">
        <v>117</v>
      </c>
      <c r="C166" s="33"/>
      <c r="D166" s="31">
        <v>6874657853</v>
      </c>
      <c r="E166" s="42">
        <f t="shared" si="6"/>
        <v>7124657853</v>
      </c>
      <c r="F166" s="42">
        <f>SUM(F167:F174)</f>
        <v>7002707853</v>
      </c>
      <c r="G166" s="42">
        <f>SUM(G167:G174)</f>
        <v>0</v>
      </c>
      <c r="H166" s="42">
        <f>SUM(H167:H174)</f>
        <v>0</v>
      </c>
      <c r="I166" s="42">
        <f>SUM(I167:I174)</f>
        <v>121950000</v>
      </c>
    </row>
    <row r="167" spans="1:9" ht="15.75">
      <c r="A167" s="34">
        <v>71510</v>
      </c>
      <c r="B167" s="35" t="s">
        <v>118</v>
      </c>
      <c r="C167" s="43">
        <v>0.25</v>
      </c>
      <c r="D167" s="39">
        <v>0</v>
      </c>
      <c r="E167" s="37">
        <f t="shared" si="6"/>
        <v>0</v>
      </c>
      <c r="F167" s="37">
        <v>0</v>
      </c>
      <c r="G167" s="37"/>
      <c r="H167" s="37"/>
      <c r="I167" s="37"/>
    </row>
    <row r="168" spans="1:9" ht="15.75">
      <c r="A168" s="34">
        <v>71511</v>
      </c>
      <c r="B168" s="35" t="s">
        <v>118</v>
      </c>
      <c r="C168" s="43">
        <v>0.2</v>
      </c>
      <c r="D168" s="41">
        <v>3009878500</v>
      </c>
      <c r="E168" s="37">
        <f t="shared" si="6"/>
        <v>2509878500</v>
      </c>
      <c r="F168" s="37">
        <v>2509878500</v>
      </c>
      <c r="G168" s="37"/>
      <c r="H168" s="37"/>
      <c r="I168" s="37"/>
    </row>
    <row r="169" spans="1:9" ht="15.75">
      <c r="A169" s="34">
        <v>71512</v>
      </c>
      <c r="B169" s="35" t="s">
        <v>118</v>
      </c>
      <c r="C169" s="43">
        <v>0.15</v>
      </c>
      <c r="D169" s="41">
        <v>0</v>
      </c>
      <c r="E169" s="37">
        <f t="shared" si="6"/>
        <v>0</v>
      </c>
      <c r="F169" s="37">
        <v>0</v>
      </c>
      <c r="G169" s="37"/>
      <c r="H169" s="37"/>
      <c r="I169" s="37"/>
    </row>
    <row r="170" spans="1:9" ht="15.75">
      <c r="A170" s="34">
        <v>71513</v>
      </c>
      <c r="B170" s="35" t="s">
        <v>119</v>
      </c>
      <c r="C170" s="43">
        <v>0.05</v>
      </c>
      <c r="D170" s="41">
        <v>821776451</v>
      </c>
      <c r="E170" s="37">
        <f t="shared" si="6"/>
        <v>821776451</v>
      </c>
      <c r="F170" s="37">
        <v>821776451</v>
      </c>
      <c r="G170" s="37"/>
      <c r="H170" s="37"/>
      <c r="I170" s="37"/>
    </row>
    <row r="171" spans="1:9" ht="15.75">
      <c r="A171" s="34">
        <v>71514</v>
      </c>
      <c r="B171" s="35" t="s">
        <v>120</v>
      </c>
      <c r="C171" s="43"/>
      <c r="D171" s="41">
        <v>2557132451</v>
      </c>
      <c r="E171" s="37">
        <f t="shared" si="6"/>
        <v>3307132451</v>
      </c>
      <c r="F171" s="37">
        <v>3307132451</v>
      </c>
      <c r="G171" s="42"/>
      <c r="H171" s="37"/>
      <c r="I171" s="37"/>
    </row>
    <row r="172" spans="1:9" ht="15.75">
      <c r="A172" s="34">
        <v>71515</v>
      </c>
      <c r="B172" s="35" t="s">
        <v>121</v>
      </c>
      <c r="C172" s="36"/>
      <c r="D172" s="41">
        <v>0</v>
      </c>
      <c r="E172" s="37">
        <f t="shared" si="6"/>
        <v>0</v>
      </c>
      <c r="F172" s="37">
        <v>0</v>
      </c>
      <c r="G172" s="37"/>
      <c r="H172" s="37"/>
      <c r="I172" s="37"/>
    </row>
    <row r="173" spans="1:9" ht="15.75">
      <c r="A173" s="34">
        <v>71516</v>
      </c>
      <c r="B173" s="35" t="s">
        <v>122</v>
      </c>
      <c r="C173" s="36"/>
      <c r="D173" s="41">
        <v>0</v>
      </c>
      <c r="E173" s="37">
        <f t="shared" si="6"/>
        <v>0</v>
      </c>
      <c r="F173" s="37">
        <v>0</v>
      </c>
      <c r="G173" s="37"/>
      <c r="H173" s="37"/>
      <c r="I173" s="37"/>
    </row>
    <row r="174" spans="1:9" ht="15.75">
      <c r="A174" s="34">
        <v>71518</v>
      </c>
      <c r="B174" s="35" t="s">
        <v>123</v>
      </c>
      <c r="C174" s="36"/>
      <c r="D174" s="41">
        <v>485870451</v>
      </c>
      <c r="E174" s="37">
        <f t="shared" si="6"/>
        <v>485870451</v>
      </c>
      <c r="F174" s="37">
        <v>363920451</v>
      </c>
      <c r="G174" s="37"/>
      <c r="H174" s="37"/>
      <c r="I174" s="37">
        <v>121950000</v>
      </c>
    </row>
    <row r="175" spans="1:9" ht="15.75">
      <c r="A175" s="10">
        <v>716</v>
      </c>
      <c r="B175" s="11" t="s">
        <v>28</v>
      </c>
      <c r="C175" s="9"/>
      <c r="D175" s="7">
        <v>2001011865.6800001</v>
      </c>
      <c r="E175" s="74">
        <f t="shared" si="6"/>
        <v>2001011865.6800001</v>
      </c>
      <c r="F175" s="74">
        <f>SUM(F176:F178)</f>
        <v>2001011865.6800001</v>
      </c>
      <c r="G175" s="74">
        <f>SUM(G176:G178)</f>
        <v>0</v>
      </c>
      <c r="H175" s="74">
        <f>SUM(H176:H178)</f>
        <v>0</v>
      </c>
      <c r="I175" s="74">
        <f>SUM(I176:I178)</f>
        <v>0</v>
      </c>
    </row>
    <row r="176" spans="1:9" ht="15.75">
      <c r="A176" s="34">
        <v>7161</v>
      </c>
      <c r="B176" s="35" t="s">
        <v>207</v>
      </c>
      <c r="C176" s="36"/>
      <c r="D176" s="41">
        <v>1769222836</v>
      </c>
      <c r="E176" s="37">
        <f t="shared" si="6"/>
        <v>1769222836</v>
      </c>
      <c r="F176" s="37">
        <v>1769222836</v>
      </c>
      <c r="G176" s="37"/>
      <c r="H176" s="37"/>
      <c r="I176" s="37"/>
    </row>
    <row r="177" spans="1:16" ht="15.75">
      <c r="A177" s="34">
        <v>7163</v>
      </c>
      <c r="B177" s="35" t="s">
        <v>116</v>
      </c>
      <c r="C177" s="36"/>
      <c r="D177" s="41">
        <v>130089629.67999999</v>
      </c>
      <c r="E177" s="37">
        <f t="shared" si="6"/>
        <v>130089629.67999999</v>
      </c>
      <c r="F177" s="91">
        <f>106630844*1.22</f>
        <v>130089629.67999999</v>
      </c>
      <c r="G177" s="37"/>
      <c r="H177" s="37"/>
      <c r="I177" s="37"/>
    </row>
    <row r="178" spans="1:16" ht="15.75">
      <c r="A178" s="34">
        <v>7164</v>
      </c>
      <c r="B178" s="35" t="s">
        <v>206</v>
      </c>
      <c r="C178" s="36"/>
      <c r="D178" s="41">
        <v>101699400</v>
      </c>
      <c r="E178" s="37">
        <f t="shared" si="6"/>
        <v>101699400</v>
      </c>
      <c r="F178" s="79">
        <v>101699400</v>
      </c>
      <c r="G178" s="37"/>
      <c r="H178" s="37"/>
      <c r="I178" s="37"/>
    </row>
    <row r="179" spans="1:16" s="59" customFormat="1" ht="15.75">
      <c r="A179" s="28">
        <v>718</v>
      </c>
      <c r="B179" s="11" t="s">
        <v>203</v>
      </c>
      <c r="C179" s="29"/>
      <c r="D179" s="58">
        <v>23172346977</v>
      </c>
      <c r="E179" s="77">
        <f>SUM(F179:I179)</f>
        <v>18746286189</v>
      </c>
      <c r="F179" s="80">
        <f>F180+F186</f>
        <v>18746286189</v>
      </c>
      <c r="G179" s="80">
        <f>G180+G186</f>
        <v>0</v>
      </c>
      <c r="H179" s="80">
        <f>H180+H186</f>
        <v>0</v>
      </c>
      <c r="I179" s="80">
        <f>I180+I186</f>
        <v>0</v>
      </c>
    </row>
    <row r="180" spans="1:16" s="59" customFormat="1" ht="15.75">
      <c r="A180" s="28">
        <v>7180</v>
      </c>
      <c r="B180" s="29" t="s">
        <v>33</v>
      </c>
      <c r="C180" s="29"/>
      <c r="D180" s="58">
        <v>1225200000</v>
      </c>
      <c r="E180" s="77">
        <f t="shared" si="6"/>
        <v>515504600</v>
      </c>
      <c r="F180" s="80">
        <f>SUM(F181:F185)</f>
        <v>515504600</v>
      </c>
      <c r="G180" s="80">
        <f>SUM(G181:G184)</f>
        <v>0</v>
      </c>
      <c r="H180" s="80">
        <f>SUM(H181:H184)</f>
        <v>0</v>
      </c>
      <c r="I180" s="80">
        <f>SUM(I181:I184)</f>
        <v>0</v>
      </c>
    </row>
    <row r="181" spans="1:16" ht="15.75">
      <c r="A181" s="34">
        <v>71801</v>
      </c>
      <c r="B181" s="36" t="s">
        <v>134</v>
      </c>
      <c r="C181" s="36"/>
      <c r="D181" s="41">
        <v>15000000</v>
      </c>
      <c r="E181" s="46">
        <f t="shared" si="6"/>
        <v>15000000</v>
      </c>
      <c r="F181" s="79">
        <v>15000000</v>
      </c>
      <c r="G181" s="37"/>
      <c r="H181" s="37"/>
      <c r="I181" s="37"/>
    </row>
    <row r="182" spans="1:16" ht="15.75">
      <c r="A182" s="34">
        <v>71802</v>
      </c>
      <c r="B182" s="36" t="s">
        <v>133</v>
      </c>
      <c r="C182" s="36"/>
      <c r="D182" s="41">
        <v>571200000</v>
      </c>
      <c r="E182" s="46">
        <f>SUM(F182:I182)</f>
        <v>0</v>
      </c>
      <c r="F182" s="79">
        <v>0</v>
      </c>
      <c r="G182" s="37">
        <v>0</v>
      </c>
      <c r="H182" s="37">
        <v>0</v>
      </c>
      <c r="I182" s="37">
        <v>0</v>
      </c>
    </row>
    <row r="183" spans="1:16" ht="15.75">
      <c r="A183" s="34">
        <v>71803</v>
      </c>
      <c r="B183" s="36" t="s">
        <v>135</v>
      </c>
      <c r="C183" s="36"/>
      <c r="D183" s="41">
        <v>50000000</v>
      </c>
      <c r="E183" s="46">
        <f t="shared" si="6"/>
        <v>50000000</v>
      </c>
      <c r="F183" s="79">
        <f>25000000*2</f>
        <v>50000000</v>
      </c>
      <c r="G183" s="37"/>
      <c r="H183" s="37"/>
      <c r="I183" s="37"/>
    </row>
    <row r="184" spans="1:16" ht="15.75">
      <c r="A184" s="34">
        <v>71804</v>
      </c>
      <c r="B184" s="36" t="s">
        <v>160</v>
      </c>
      <c r="C184" s="36"/>
      <c r="D184" s="41">
        <v>45000000</v>
      </c>
      <c r="E184" s="46">
        <f t="shared" si="6"/>
        <v>45000000</v>
      </c>
      <c r="F184" s="79">
        <v>45000000</v>
      </c>
      <c r="G184" s="37"/>
      <c r="H184" s="37"/>
      <c r="I184" s="37"/>
      <c r="P184" s="72"/>
    </row>
    <row r="185" spans="1:16" ht="15.75">
      <c r="A185" s="34">
        <v>71805</v>
      </c>
      <c r="B185" s="36" t="s">
        <v>238</v>
      </c>
      <c r="C185" s="36"/>
      <c r="D185" s="41">
        <v>544000000</v>
      </c>
      <c r="E185" s="46">
        <f t="shared" si="6"/>
        <v>405504600</v>
      </c>
      <c r="F185" s="79">
        <v>405504600</v>
      </c>
      <c r="G185" s="37"/>
      <c r="H185" s="37"/>
      <c r="I185" s="37"/>
      <c r="P185" s="72"/>
    </row>
    <row r="186" spans="1:16" ht="15.75">
      <c r="A186" s="28">
        <v>7181</v>
      </c>
      <c r="B186" s="29" t="s">
        <v>31</v>
      </c>
      <c r="C186" s="33"/>
      <c r="D186" s="42">
        <v>21947146977</v>
      </c>
      <c r="E186" s="77">
        <f t="shared" si="6"/>
        <v>18230781589</v>
      </c>
      <c r="F186" s="42">
        <f>SUM(F187:F195)</f>
        <v>18230781589</v>
      </c>
      <c r="G186" s="42">
        <f>SUM(G187:G195)</f>
        <v>0</v>
      </c>
      <c r="H186" s="42">
        <f>SUM(H187:H195)</f>
        <v>0</v>
      </c>
      <c r="I186" s="42">
        <f>SUM(I187:I195)</f>
        <v>0</v>
      </c>
      <c r="P186" s="72"/>
    </row>
    <row r="187" spans="1:16" ht="15.75">
      <c r="A187" s="34">
        <v>71810</v>
      </c>
      <c r="B187" s="36" t="s">
        <v>124</v>
      </c>
      <c r="C187" s="43"/>
      <c r="D187" s="41">
        <v>3545890500</v>
      </c>
      <c r="E187" s="46">
        <f t="shared" si="6"/>
        <v>2400000000</v>
      </c>
      <c r="F187" s="37">
        <v>2400000000</v>
      </c>
      <c r="G187" s="37"/>
      <c r="H187" s="37"/>
      <c r="I187" s="37"/>
    </row>
    <row r="188" spans="1:16" s="92" customFormat="1" ht="15.75">
      <c r="A188" s="68">
        <v>71811</v>
      </c>
      <c r="B188" s="36" t="s">
        <v>125</v>
      </c>
      <c r="C188" s="43"/>
      <c r="D188" s="37">
        <v>9866643327</v>
      </c>
      <c r="E188" s="46">
        <f t="shared" si="6"/>
        <v>7000000000</v>
      </c>
      <c r="F188" s="37">
        <v>7000000000</v>
      </c>
      <c r="G188" s="37"/>
      <c r="H188" s="37"/>
      <c r="I188" s="37"/>
    </row>
    <row r="189" spans="1:16" ht="15.75">
      <c r="A189" s="34">
        <v>71812</v>
      </c>
      <c r="B189" s="36" t="s">
        <v>126</v>
      </c>
      <c r="C189" s="43"/>
      <c r="D189" s="41">
        <v>642926500</v>
      </c>
      <c r="E189" s="46">
        <f t="shared" si="6"/>
        <v>678644639</v>
      </c>
      <c r="F189" s="37">
        <v>678644639</v>
      </c>
      <c r="G189" s="37"/>
      <c r="H189" s="37"/>
      <c r="I189" s="37"/>
    </row>
    <row r="190" spans="1:16" ht="15.75">
      <c r="A190" s="34">
        <v>71813</v>
      </c>
      <c r="B190" s="36" t="s">
        <v>127</v>
      </c>
      <c r="C190" s="43"/>
      <c r="D190" s="41">
        <v>0</v>
      </c>
      <c r="E190" s="46">
        <f t="shared" si="6"/>
        <v>0</v>
      </c>
      <c r="F190" s="37">
        <v>0</v>
      </c>
      <c r="G190" s="37"/>
      <c r="H190" s="37"/>
      <c r="I190" s="37"/>
    </row>
    <row r="191" spans="1:16" ht="15.75">
      <c r="A191" s="34">
        <v>71814</v>
      </c>
      <c r="B191" s="36" t="s">
        <v>128</v>
      </c>
      <c r="C191" s="43">
        <v>3</v>
      </c>
      <c r="D191" s="41">
        <v>1217761250</v>
      </c>
      <c r="E191" s="46">
        <f t="shared" si="6"/>
        <v>1289849940</v>
      </c>
      <c r="F191" s="37">
        <v>1289849940</v>
      </c>
      <c r="G191" s="37"/>
      <c r="H191" s="37"/>
      <c r="I191" s="37"/>
    </row>
    <row r="192" spans="1:16" ht="15.75">
      <c r="A192" s="34">
        <v>71815</v>
      </c>
      <c r="B192" s="36" t="s">
        <v>129</v>
      </c>
      <c r="C192" s="43">
        <v>2.5</v>
      </c>
      <c r="D192" s="41">
        <v>1946998450</v>
      </c>
      <c r="E192" s="46">
        <f t="shared" si="6"/>
        <v>2135360060</v>
      </c>
      <c r="F192" s="37">
        <v>2135360060</v>
      </c>
      <c r="G192" s="37"/>
      <c r="H192" s="37"/>
      <c r="I192" s="37"/>
    </row>
    <row r="193" spans="1:9" ht="15.75">
      <c r="A193" s="34">
        <v>71816</v>
      </c>
      <c r="B193" s="36" t="s">
        <v>130</v>
      </c>
      <c r="C193" s="43">
        <v>0.15</v>
      </c>
      <c r="D193" s="41">
        <v>2055330500</v>
      </c>
      <c r="E193" s="46">
        <f t="shared" si="6"/>
        <v>2055330500</v>
      </c>
      <c r="F193" s="37">
        <v>2055330500</v>
      </c>
      <c r="G193" s="37"/>
      <c r="H193" s="37"/>
      <c r="I193" s="37"/>
    </row>
    <row r="194" spans="1:9" ht="15.75">
      <c r="A194" s="44">
        <v>71817</v>
      </c>
      <c r="B194" s="36" t="s">
        <v>131</v>
      </c>
      <c r="C194" s="45"/>
      <c r="D194" s="47">
        <v>2671596450</v>
      </c>
      <c r="E194" s="46">
        <f t="shared" si="6"/>
        <v>2671596450</v>
      </c>
      <c r="F194" s="46">
        <v>2671596450</v>
      </c>
      <c r="G194" s="46"/>
      <c r="H194" s="46"/>
      <c r="I194" s="46"/>
    </row>
    <row r="195" spans="1:9" ht="15.75">
      <c r="A195" s="44">
        <v>71818</v>
      </c>
      <c r="B195" s="36" t="s">
        <v>132</v>
      </c>
      <c r="C195" s="45"/>
      <c r="D195" s="47">
        <v>0</v>
      </c>
      <c r="E195" s="46">
        <f t="shared" si="6"/>
        <v>0</v>
      </c>
      <c r="F195" s="46">
        <v>0</v>
      </c>
      <c r="G195" s="46"/>
      <c r="H195" s="46"/>
      <c r="I195" s="46"/>
    </row>
    <row r="196" spans="1:9" ht="15.75">
      <c r="A196" s="28">
        <v>72</v>
      </c>
      <c r="B196" s="33" t="s">
        <v>178</v>
      </c>
      <c r="C196" s="33"/>
      <c r="D196" s="42">
        <v>19334129309</v>
      </c>
      <c r="E196" s="42">
        <f t="shared" ref="E196:I196" si="7">E197+E203+E219+E221+E231</f>
        <v>11543817733</v>
      </c>
      <c r="F196" s="42">
        <f t="shared" si="7"/>
        <v>11543817733</v>
      </c>
      <c r="G196" s="42">
        <f t="shared" si="7"/>
        <v>0</v>
      </c>
      <c r="H196" s="42">
        <f>H197+H203+H219+H221+H231</f>
        <v>0</v>
      </c>
      <c r="I196" s="42">
        <f t="shared" si="7"/>
        <v>0</v>
      </c>
    </row>
    <row r="197" spans="1:9" ht="15.75">
      <c r="A197" s="28">
        <v>720</v>
      </c>
      <c r="B197" s="40" t="s">
        <v>136</v>
      </c>
      <c r="C197" s="33"/>
      <c r="D197" s="42">
        <v>8001911601</v>
      </c>
      <c r="E197" s="77">
        <f t="shared" si="6"/>
        <v>2586093101</v>
      </c>
      <c r="F197" s="42">
        <f>SUM(F198:F202)</f>
        <v>2586093101</v>
      </c>
      <c r="G197" s="42">
        <f>SUM(G198:G202)</f>
        <v>0</v>
      </c>
      <c r="H197" s="42">
        <f>SUM(H198:H202)</f>
        <v>0</v>
      </c>
      <c r="I197" s="42">
        <f>SUM(I198:I202)</f>
        <v>0</v>
      </c>
    </row>
    <row r="198" spans="1:9" ht="15.75">
      <c r="A198" s="34">
        <v>7201</v>
      </c>
      <c r="B198" s="35" t="s">
        <v>137</v>
      </c>
      <c r="C198" s="36"/>
      <c r="D198" s="41">
        <v>62000000</v>
      </c>
      <c r="E198" s="46">
        <f t="shared" si="6"/>
        <v>62000000</v>
      </c>
      <c r="F198" s="37">
        <v>62000000</v>
      </c>
      <c r="G198" s="37">
        <v>0</v>
      </c>
      <c r="H198" s="37"/>
      <c r="I198" s="37"/>
    </row>
    <row r="199" spans="1:9" ht="15.75">
      <c r="A199" s="34">
        <v>7202</v>
      </c>
      <c r="B199" s="35" t="s">
        <v>212</v>
      </c>
      <c r="C199" s="36"/>
      <c r="D199" s="41">
        <v>548393547</v>
      </c>
      <c r="E199" s="46">
        <f t="shared" si="6"/>
        <v>548393547</v>
      </c>
      <c r="F199" s="37">
        <v>548393547</v>
      </c>
      <c r="G199" s="37"/>
      <c r="H199" s="37">
        <v>0</v>
      </c>
      <c r="I199" s="37"/>
    </row>
    <row r="200" spans="1:9" ht="15.75">
      <c r="A200" s="34">
        <v>7203</v>
      </c>
      <c r="B200" s="35" t="s">
        <v>213</v>
      </c>
      <c r="C200" s="36"/>
      <c r="D200" s="41">
        <v>3537016000</v>
      </c>
      <c r="E200" s="46">
        <f t="shared" si="6"/>
        <v>1921197500</v>
      </c>
      <c r="F200" s="37">
        <v>1921197500</v>
      </c>
      <c r="G200" s="37"/>
      <c r="H200" s="37"/>
      <c r="I200" s="37"/>
    </row>
    <row r="201" spans="1:9" ht="15.75">
      <c r="A201" s="34">
        <v>7204</v>
      </c>
      <c r="B201" s="35" t="s">
        <v>220</v>
      </c>
      <c r="C201" s="36"/>
      <c r="D201" s="41">
        <v>43080000</v>
      </c>
      <c r="E201" s="46">
        <f t="shared" si="6"/>
        <v>0</v>
      </c>
      <c r="F201" s="37">
        <v>0</v>
      </c>
      <c r="G201" s="37"/>
      <c r="H201" s="37"/>
      <c r="I201" s="37"/>
    </row>
    <row r="202" spans="1:9" ht="15.75">
      <c r="A202" s="34">
        <v>72088</v>
      </c>
      <c r="B202" s="35" t="s">
        <v>37</v>
      </c>
      <c r="C202" s="36"/>
      <c r="D202" s="41">
        <v>3811422054</v>
      </c>
      <c r="E202" s="46">
        <f t="shared" si="6"/>
        <v>54502054</v>
      </c>
      <c r="F202" s="37">
        <v>54502054</v>
      </c>
      <c r="G202" s="37"/>
      <c r="H202" s="37"/>
      <c r="I202" s="37"/>
    </row>
    <row r="203" spans="1:9" s="59" customFormat="1" ht="15.75">
      <c r="A203" s="28">
        <v>721</v>
      </c>
      <c r="B203" s="40" t="s">
        <v>138</v>
      </c>
      <c r="C203" s="29"/>
      <c r="D203" s="42">
        <v>3603324632</v>
      </c>
      <c r="E203" s="77">
        <f>SUM(F203:I203)</f>
        <v>2064024632</v>
      </c>
      <c r="F203" s="42">
        <f>F204+F209</f>
        <v>2064024632</v>
      </c>
      <c r="G203" s="42">
        <f>G204+G210+G211+G213+G214+G215+G216+G217+G218</f>
        <v>0</v>
      </c>
      <c r="H203" s="42">
        <f>H204+H210+H211+H213+H214+H215+H216+H217+H218</f>
        <v>0</v>
      </c>
      <c r="I203" s="42">
        <f>I204+I210+I211+I213+I214+I215+I216+I217+I218</f>
        <v>0</v>
      </c>
    </row>
    <row r="204" spans="1:9" s="59" customFormat="1" ht="15.75">
      <c r="A204" s="28">
        <v>7220</v>
      </c>
      <c r="B204" s="40" t="s">
        <v>158</v>
      </c>
      <c r="C204" s="29"/>
      <c r="D204" s="42">
        <v>439910632</v>
      </c>
      <c r="E204" s="77">
        <f>SUM(F204:I204)</f>
        <v>562985632</v>
      </c>
      <c r="F204" s="42">
        <f>SUM(F205:F208)</f>
        <v>562985632</v>
      </c>
      <c r="G204" s="42">
        <f>G205+G206+G207</f>
        <v>0</v>
      </c>
      <c r="H204" s="42">
        <f>H205+H206+H207</f>
        <v>0</v>
      </c>
      <c r="I204" s="42">
        <f>I205+I206+I207</f>
        <v>0</v>
      </c>
    </row>
    <row r="205" spans="1:9" ht="15.75">
      <c r="A205" s="34">
        <v>72200</v>
      </c>
      <c r="B205" s="35" t="s">
        <v>210</v>
      </c>
      <c r="C205" s="36"/>
      <c r="D205" s="41">
        <v>121760100</v>
      </c>
      <c r="E205" s="46">
        <f t="shared" si="6"/>
        <v>121760100</v>
      </c>
      <c r="F205" s="37">
        <v>121760100</v>
      </c>
      <c r="G205" s="37"/>
      <c r="H205" s="37"/>
      <c r="I205" s="37"/>
    </row>
    <row r="206" spans="1:9" ht="15.75">
      <c r="A206" s="34">
        <v>72201</v>
      </c>
      <c r="B206" s="35" t="s">
        <v>159</v>
      </c>
      <c r="C206" s="36"/>
      <c r="D206" s="41">
        <v>121760100</v>
      </c>
      <c r="E206" s="46">
        <f t="shared" si="6"/>
        <v>121760100</v>
      </c>
      <c r="F206" s="37">
        <v>121760100</v>
      </c>
      <c r="G206" s="37"/>
      <c r="H206" s="37"/>
      <c r="I206" s="37"/>
    </row>
    <row r="207" spans="1:9" ht="15.75">
      <c r="A207" s="34">
        <v>72202</v>
      </c>
      <c r="B207" s="35" t="s">
        <v>247</v>
      </c>
      <c r="C207" s="36"/>
      <c r="D207" s="41">
        <v>196390432</v>
      </c>
      <c r="E207" s="46">
        <f t="shared" si="6"/>
        <v>196390432</v>
      </c>
      <c r="F207" s="37">
        <v>196390432</v>
      </c>
      <c r="G207" s="37"/>
      <c r="H207" s="37"/>
      <c r="I207" s="37"/>
    </row>
    <row r="208" spans="1:9" ht="15.75">
      <c r="A208" s="34">
        <v>72203</v>
      </c>
      <c r="B208" s="35" t="s">
        <v>246</v>
      </c>
      <c r="C208" s="36"/>
      <c r="D208" s="41"/>
      <c r="E208" s="46">
        <f t="shared" si="6"/>
        <v>123075000</v>
      </c>
      <c r="F208" s="37">
        <v>123075000</v>
      </c>
      <c r="G208" s="37"/>
      <c r="H208" s="37"/>
      <c r="I208" s="37"/>
    </row>
    <row r="209" spans="1:9" s="59" customFormat="1" ht="15.75">
      <c r="A209" s="28">
        <v>7221</v>
      </c>
      <c r="B209" s="40" t="s">
        <v>209</v>
      </c>
      <c r="C209" s="29"/>
      <c r="D209" s="66">
        <v>3163414000</v>
      </c>
      <c r="E209" s="77">
        <f>SUM(F209:I209)</f>
        <v>1501039000</v>
      </c>
      <c r="F209" s="42">
        <f>SUM(F210:F218)</f>
        <v>1501039000</v>
      </c>
      <c r="G209" s="42">
        <f>SUM(G210:G218)</f>
        <v>0</v>
      </c>
      <c r="H209" s="42">
        <f>SUM(H210:H218)</f>
        <v>0</v>
      </c>
      <c r="I209" s="42">
        <f>SUM(I210:I218)</f>
        <v>0</v>
      </c>
    </row>
    <row r="210" spans="1:9" ht="15.75">
      <c r="A210" s="34">
        <v>72210</v>
      </c>
      <c r="B210" s="35" t="s">
        <v>245</v>
      </c>
      <c r="C210" s="36"/>
      <c r="D210" s="41">
        <v>2000000000</v>
      </c>
      <c r="E210" s="46">
        <f t="shared" si="6"/>
        <v>240000000</v>
      </c>
      <c r="F210" s="37">
        <v>240000000</v>
      </c>
      <c r="G210" s="37"/>
      <c r="H210" s="37"/>
      <c r="I210" s="37"/>
    </row>
    <row r="211" spans="1:9" ht="15.75">
      <c r="A211" s="34">
        <v>72211</v>
      </c>
      <c r="B211" s="35" t="s">
        <v>171</v>
      </c>
      <c r="C211" s="36"/>
      <c r="D211" s="41">
        <v>76067898</v>
      </c>
      <c r="E211" s="46">
        <f t="shared" ref="E211:E263" si="8">SUM(F211:I211)</f>
        <v>76067898</v>
      </c>
      <c r="F211" s="37">
        <v>76067898</v>
      </c>
      <c r="G211" s="37"/>
      <c r="H211" s="37"/>
      <c r="I211" s="37"/>
    </row>
    <row r="212" spans="1:9" ht="15.75">
      <c r="A212" s="34">
        <v>72218</v>
      </c>
      <c r="B212" s="35" t="s">
        <v>175</v>
      </c>
      <c r="C212" s="36"/>
      <c r="D212" s="41">
        <v>873932102</v>
      </c>
      <c r="E212" s="46">
        <f t="shared" si="8"/>
        <v>873932102</v>
      </c>
      <c r="F212" s="37">
        <v>873932102</v>
      </c>
      <c r="G212" s="37"/>
      <c r="H212" s="37"/>
      <c r="I212" s="37"/>
    </row>
    <row r="213" spans="1:9" ht="15.75">
      <c r="A213" s="34">
        <v>72212</v>
      </c>
      <c r="B213" s="35" t="s">
        <v>232</v>
      </c>
      <c r="C213" s="36"/>
      <c r="D213" s="41">
        <v>1120000</v>
      </c>
      <c r="E213" s="46">
        <f t="shared" si="8"/>
        <v>1120000</v>
      </c>
      <c r="F213" s="37">
        <v>1120000</v>
      </c>
      <c r="G213" s="37"/>
      <c r="H213" s="37"/>
      <c r="I213" s="37"/>
    </row>
    <row r="214" spans="1:9" ht="15.75">
      <c r="A214" s="34">
        <v>72213</v>
      </c>
      <c r="B214" s="35" t="s">
        <v>172</v>
      </c>
      <c r="C214" s="36"/>
      <c r="D214" s="41">
        <v>96500000</v>
      </c>
      <c r="E214" s="46">
        <f t="shared" si="8"/>
        <v>200000000</v>
      </c>
      <c r="F214" s="37">
        <v>200000000</v>
      </c>
      <c r="G214" s="37"/>
      <c r="H214" s="37"/>
      <c r="I214" s="37"/>
    </row>
    <row r="215" spans="1:9" ht="15.75">
      <c r="A215" s="34">
        <v>72214</v>
      </c>
      <c r="B215" s="35" t="s">
        <v>173</v>
      </c>
      <c r="C215" s="36"/>
      <c r="D215" s="41">
        <v>65169000</v>
      </c>
      <c r="E215" s="46">
        <f t="shared" si="8"/>
        <v>65169000</v>
      </c>
      <c r="F215" s="37">
        <v>65169000</v>
      </c>
      <c r="G215" s="37"/>
      <c r="H215" s="37"/>
      <c r="I215" s="37"/>
    </row>
    <row r="216" spans="1:9" ht="15.75">
      <c r="A216" s="34">
        <v>72215</v>
      </c>
      <c r="B216" s="35" t="s">
        <v>139</v>
      </c>
      <c r="C216" s="36"/>
      <c r="D216" s="41">
        <v>44750000</v>
      </c>
      <c r="E216" s="46">
        <f t="shared" si="8"/>
        <v>44750000</v>
      </c>
      <c r="F216" s="37">
        <v>44750000</v>
      </c>
      <c r="G216" s="37"/>
      <c r="H216" s="37"/>
      <c r="I216" s="37"/>
    </row>
    <row r="217" spans="1:9" ht="15.75">
      <c r="A217" s="34">
        <v>72216</v>
      </c>
      <c r="B217" s="35" t="s">
        <v>174</v>
      </c>
      <c r="C217" s="36"/>
      <c r="D217" s="37">
        <v>5875000</v>
      </c>
      <c r="E217" s="46">
        <f t="shared" si="8"/>
        <v>0</v>
      </c>
      <c r="F217" s="37">
        <v>0</v>
      </c>
      <c r="G217" s="37"/>
      <c r="H217" s="37"/>
      <c r="I217" s="37"/>
    </row>
    <row r="218" spans="1:9" ht="15.75">
      <c r="A218" s="34"/>
      <c r="B218" s="35"/>
      <c r="C218" s="36"/>
      <c r="D218" s="41"/>
      <c r="E218" s="46"/>
      <c r="F218" s="37"/>
      <c r="G218" s="37"/>
      <c r="H218" s="37"/>
      <c r="I218" s="37"/>
    </row>
    <row r="219" spans="1:9" ht="15.75">
      <c r="A219" s="28">
        <v>724</v>
      </c>
      <c r="B219" s="29" t="s">
        <v>221</v>
      </c>
      <c r="C219" s="33"/>
      <c r="D219" s="31">
        <v>0</v>
      </c>
      <c r="E219" s="77">
        <f>SUM(F219:I219)</f>
        <v>0</v>
      </c>
      <c r="F219" s="42">
        <f>SUM(F220:F220)</f>
        <v>0</v>
      </c>
      <c r="G219" s="42">
        <f>G220</f>
        <v>0</v>
      </c>
      <c r="H219" s="42">
        <f>H220</f>
        <v>0</v>
      </c>
      <c r="I219" s="42">
        <f>I220</f>
        <v>0</v>
      </c>
    </row>
    <row r="220" spans="1:9" ht="15.75">
      <c r="A220" s="34">
        <v>7241</v>
      </c>
      <c r="B220" s="35" t="s">
        <v>140</v>
      </c>
      <c r="C220" s="36"/>
      <c r="D220" s="38">
        <v>0</v>
      </c>
      <c r="E220" s="46">
        <f t="shared" si="8"/>
        <v>0</v>
      </c>
      <c r="F220" s="37">
        <v>0</v>
      </c>
      <c r="G220" s="42"/>
      <c r="H220" s="42"/>
      <c r="I220" s="42"/>
    </row>
    <row r="221" spans="1:9" ht="15.75">
      <c r="A221" s="28">
        <v>726</v>
      </c>
      <c r="B221" s="29" t="s">
        <v>141</v>
      </c>
      <c r="C221" s="33"/>
      <c r="D221" s="31">
        <v>6723893076</v>
      </c>
      <c r="E221" s="77">
        <f>SUM(F221:I221)</f>
        <v>6893700000</v>
      </c>
      <c r="F221" s="42">
        <f>SUM(F222:F230)</f>
        <v>6893700000</v>
      </c>
      <c r="G221" s="42">
        <f>SUM(G222:G230)</f>
        <v>0</v>
      </c>
      <c r="H221" s="42">
        <f>SUM(H222:H230)</f>
        <v>0</v>
      </c>
      <c r="I221" s="42">
        <f>SUM(I222:I230)</f>
        <v>0</v>
      </c>
    </row>
    <row r="222" spans="1:9" ht="15.75">
      <c r="A222" s="34">
        <v>7260</v>
      </c>
      <c r="B222" s="35" t="s">
        <v>228</v>
      </c>
      <c r="C222" s="43"/>
      <c r="D222" s="41">
        <v>3700000000</v>
      </c>
      <c r="E222" s="46">
        <f t="shared" si="8"/>
        <v>4500000000</v>
      </c>
      <c r="F222" s="37">
        <v>4500000000</v>
      </c>
      <c r="G222" s="37"/>
      <c r="H222" s="37"/>
      <c r="I222" s="37"/>
    </row>
    <row r="223" spans="1:9" ht="15.75">
      <c r="A223" s="34">
        <v>7261</v>
      </c>
      <c r="B223" s="35" t="s">
        <v>227</v>
      </c>
      <c r="C223" s="43"/>
      <c r="D223" s="41">
        <v>153165117</v>
      </c>
      <c r="E223" s="46">
        <f t="shared" si="8"/>
        <v>0</v>
      </c>
      <c r="F223" s="37">
        <v>0</v>
      </c>
      <c r="G223" s="37"/>
      <c r="H223" s="37"/>
      <c r="I223" s="37"/>
    </row>
    <row r="224" spans="1:9" ht="15.75">
      <c r="A224" s="34">
        <v>7262</v>
      </c>
      <c r="B224" s="35" t="s">
        <v>226</v>
      </c>
      <c r="C224" s="43"/>
      <c r="D224" s="41">
        <v>0</v>
      </c>
      <c r="E224" s="46">
        <f t="shared" si="8"/>
        <v>112450000</v>
      </c>
      <c r="F224" s="37">
        <v>112450000</v>
      </c>
      <c r="G224" s="37"/>
      <c r="H224" s="37"/>
      <c r="I224" s="37"/>
    </row>
    <row r="225" spans="1:10" ht="15.75">
      <c r="A225" s="34">
        <v>7263</v>
      </c>
      <c r="B225" s="35" t="s">
        <v>225</v>
      </c>
      <c r="C225" s="43"/>
      <c r="D225" s="41">
        <v>0</v>
      </c>
      <c r="E225" s="46">
        <f t="shared" si="8"/>
        <v>101250000</v>
      </c>
      <c r="F225" s="37">
        <v>101250000</v>
      </c>
      <c r="G225" s="37"/>
      <c r="H225" s="37"/>
      <c r="I225" s="37"/>
    </row>
    <row r="226" spans="1:10" ht="15.75">
      <c r="A226" s="34">
        <v>7264</v>
      </c>
      <c r="B226" s="35" t="s">
        <v>224</v>
      </c>
      <c r="C226" s="43"/>
      <c r="D226" s="67">
        <v>2790202959</v>
      </c>
      <c r="E226" s="46">
        <f t="shared" si="8"/>
        <v>2150000000</v>
      </c>
      <c r="F226" s="37">
        <v>2150000000</v>
      </c>
      <c r="G226" s="37"/>
      <c r="H226" s="37"/>
      <c r="I226" s="37"/>
    </row>
    <row r="227" spans="1:10" ht="15.75">
      <c r="A227" s="34">
        <v>7265</v>
      </c>
      <c r="B227" s="35" t="s">
        <v>223</v>
      </c>
      <c r="C227" s="43"/>
      <c r="D227" s="38">
        <v>0</v>
      </c>
      <c r="E227" s="46">
        <f t="shared" si="8"/>
        <v>0</v>
      </c>
      <c r="F227" s="37"/>
      <c r="G227" s="37"/>
      <c r="H227" s="37"/>
      <c r="I227" s="37"/>
    </row>
    <row r="228" spans="1:10" ht="15.75">
      <c r="A228" s="34">
        <v>7266</v>
      </c>
      <c r="B228" s="35" t="s">
        <v>222</v>
      </c>
      <c r="C228" s="43"/>
      <c r="D228" s="38">
        <v>30000000</v>
      </c>
      <c r="E228" s="46">
        <f t="shared" si="8"/>
        <v>30000000</v>
      </c>
      <c r="F228" s="37">
        <v>30000000</v>
      </c>
      <c r="G228" s="37"/>
      <c r="H228" s="37"/>
      <c r="I228" s="37"/>
    </row>
    <row r="229" spans="1:10" ht="15.75">
      <c r="A229" s="34">
        <v>7267</v>
      </c>
      <c r="B229" s="35" t="s">
        <v>229</v>
      </c>
      <c r="C229" s="43"/>
      <c r="D229" s="38">
        <v>0</v>
      </c>
      <c r="E229" s="46">
        <f t="shared" si="8"/>
        <v>0</v>
      </c>
      <c r="F229" s="37">
        <v>0</v>
      </c>
      <c r="G229" s="37"/>
      <c r="H229" s="37"/>
      <c r="I229" s="37"/>
    </row>
    <row r="230" spans="1:10" ht="15.75">
      <c r="A230" s="34">
        <v>7268</v>
      </c>
      <c r="B230" s="35" t="s">
        <v>230</v>
      </c>
      <c r="C230" s="36"/>
      <c r="D230" s="38">
        <v>50525000</v>
      </c>
      <c r="E230" s="46">
        <f t="shared" si="8"/>
        <v>0</v>
      </c>
      <c r="F230" s="37">
        <v>0</v>
      </c>
      <c r="G230" s="37"/>
      <c r="H230" s="37"/>
      <c r="I230" s="37"/>
    </row>
    <row r="231" spans="1:10" ht="15.75">
      <c r="A231" s="28">
        <v>728</v>
      </c>
      <c r="B231" s="30" t="s">
        <v>43</v>
      </c>
      <c r="C231" s="30"/>
      <c r="D231" s="31">
        <v>1005000000</v>
      </c>
      <c r="E231" s="77">
        <f t="shared" si="8"/>
        <v>0</v>
      </c>
      <c r="F231" s="42">
        <f>SUM(F232:F233)</f>
        <v>0</v>
      </c>
      <c r="G231" s="42">
        <f>G233</f>
        <v>0</v>
      </c>
      <c r="H231" s="42">
        <f>H233</f>
        <v>0</v>
      </c>
      <c r="I231" s="42">
        <f>I233</f>
        <v>0</v>
      </c>
    </row>
    <row r="232" spans="1:10" ht="15.75">
      <c r="A232" s="34">
        <v>7281</v>
      </c>
      <c r="B232" s="35" t="s">
        <v>43</v>
      </c>
      <c r="C232" s="48"/>
      <c r="D232" s="49">
        <v>240000000</v>
      </c>
      <c r="E232" s="46">
        <f t="shared" si="8"/>
        <v>0</v>
      </c>
      <c r="F232" s="37">
        <v>0</v>
      </c>
      <c r="G232" s="37"/>
      <c r="H232" s="37"/>
      <c r="I232" s="37"/>
    </row>
    <row r="233" spans="1:10" ht="15.75">
      <c r="A233" s="34">
        <v>7282</v>
      </c>
      <c r="B233" s="35" t="s">
        <v>181</v>
      </c>
      <c r="C233" s="48"/>
      <c r="D233" s="41">
        <v>765000000</v>
      </c>
      <c r="E233" s="46">
        <f t="shared" si="8"/>
        <v>0</v>
      </c>
      <c r="F233" s="37">
        <v>0</v>
      </c>
      <c r="G233" s="37"/>
      <c r="H233" s="37"/>
      <c r="I233" s="37"/>
    </row>
    <row r="234" spans="1:10" s="59" customFormat="1" ht="15.75">
      <c r="A234" s="28">
        <v>73</v>
      </c>
      <c r="B234" s="30" t="s">
        <v>180</v>
      </c>
      <c r="C234" s="30"/>
      <c r="D234" s="31">
        <v>0</v>
      </c>
      <c r="E234" s="77">
        <f t="shared" si="8"/>
        <v>0</v>
      </c>
      <c r="F234" s="42">
        <f>SUM(F235:F236)</f>
        <v>0</v>
      </c>
      <c r="G234" s="42">
        <f>SUM(G235:G236)</f>
        <v>0</v>
      </c>
      <c r="H234" s="42">
        <f>SUM(H235:H236)</f>
        <v>0</v>
      </c>
      <c r="I234" s="42">
        <f>SUM(I235:I236)</f>
        <v>0</v>
      </c>
      <c r="J234" s="31"/>
    </row>
    <row r="235" spans="1:10" ht="15.75">
      <c r="A235" s="34">
        <v>732</v>
      </c>
      <c r="B235" s="35" t="s">
        <v>184</v>
      </c>
      <c r="C235" s="48"/>
      <c r="D235" s="50">
        <v>0</v>
      </c>
      <c r="E235" s="46">
        <f t="shared" si="8"/>
        <v>0</v>
      </c>
      <c r="F235" s="37">
        <v>0</v>
      </c>
      <c r="G235" s="37"/>
      <c r="H235" s="37"/>
      <c r="I235" s="37"/>
    </row>
    <row r="236" spans="1:10" ht="15.75">
      <c r="A236" s="34">
        <v>739</v>
      </c>
      <c r="B236" s="35" t="s">
        <v>185</v>
      </c>
      <c r="C236" s="48"/>
      <c r="D236" s="50">
        <v>0</v>
      </c>
      <c r="E236" s="46">
        <f t="shared" si="8"/>
        <v>0</v>
      </c>
      <c r="F236" s="37">
        <v>0</v>
      </c>
      <c r="G236" s="37"/>
      <c r="H236" s="37"/>
      <c r="I236" s="37"/>
    </row>
    <row r="237" spans="1:10" s="59" customFormat="1" ht="15.75">
      <c r="A237" s="28">
        <v>74</v>
      </c>
      <c r="B237" s="30" t="s">
        <v>186</v>
      </c>
      <c r="C237" s="30"/>
      <c r="D237" s="31">
        <v>45324000000</v>
      </c>
      <c r="E237" s="77">
        <f t="shared" si="8"/>
        <v>48220796250</v>
      </c>
      <c r="F237" s="42">
        <f>SUM(F238:F244)</f>
        <v>48220796250</v>
      </c>
      <c r="G237" s="42">
        <f>SUM(G239:G244)</f>
        <v>0</v>
      </c>
      <c r="H237" s="42">
        <f>SUM(H239:H244)</f>
        <v>0</v>
      </c>
      <c r="I237" s="42">
        <f>SUM(I239:I244)</f>
        <v>0</v>
      </c>
      <c r="J237" s="31"/>
    </row>
    <row r="238" spans="1:10" s="59" customFormat="1" ht="15.75">
      <c r="A238" s="34">
        <v>740</v>
      </c>
      <c r="B238" s="35" t="s">
        <v>241</v>
      </c>
      <c r="C238" s="30"/>
      <c r="D238" s="31">
        <v>1500000000</v>
      </c>
      <c r="E238" s="37">
        <f t="shared" si="8"/>
        <v>1500000000</v>
      </c>
      <c r="F238" s="37">
        <v>1500000000</v>
      </c>
      <c r="G238" s="42"/>
      <c r="H238" s="42"/>
      <c r="I238" s="42"/>
      <c r="J238" s="31"/>
    </row>
    <row r="239" spans="1:10" ht="15.75">
      <c r="A239" s="34">
        <v>741</v>
      </c>
      <c r="B239" s="35" t="s">
        <v>187</v>
      </c>
      <c r="C239" s="48"/>
      <c r="D239" s="41">
        <v>43824000000</v>
      </c>
      <c r="E239" s="37">
        <f t="shared" si="8"/>
        <v>39341280000</v>
      </c>
      <c r="F239" s="37">
        <v>39341280000</v>
      </c>
      <c r="G239" s="37"/>
      <c r="H239" s="37"/>
      <c r="I239" s="37"/>
    </row>
    <row r="240" spans="1:10" ht="15.75">
      <c r="A240" s="34">
        <v>742</v>
      </c>
      <c r="B240" s="35" t="s">
        <v>188</v>
      </c>
      <c r="C240" s="48"/>
      <c r="D240" s="41">
        <v>0</v>
      </c>
      <c r="E240" s="46">
        <f t="shared" si="8"/>
        <v>7379516250</v>
      </c>
      <c r="F240" s="37">
        <v>7379516250</v>
      </c>
      <c r="G240" s="37"/>
      <c r="H240" s="37"/>
      <c r="I240" s="37"/>
    </row>
    <row r="241" spans="1:9" ht="15.75">
      <c r="A241" s="34">
        <v>743</v>
      </c>
      <c r="B241" s="35" t="s">
        <v>234</v>
      </c>
      <c r="C241" s="48"/>
      <c r="D241" s="50">
        <v>0</v>
      </c>
      <c r="E241" s="46">
        <f t="shared" si="8"/>
        <v>0</v>
      </c>
      <c r="F241" s="37">
        <v>0</v>
      </c>
      <c r="G241" s="37"/>
      <c r="H241" s="37"/>
      <c r="I241" s="37"/>
    </row>
    <row r="242" spans="1:9" ht="15.75">
      <c r="A242" s="34">
        <v>744</v>
      </c>
      <c r="B242" s="35" t="s">
        <v>189</v>
      </c>
      <c r="C242" s="48"/>
      <c r="D242" s="50">
        <v>0</v>
      </c>
      <c r="E242" s="46">
        <f t="shared" si="8"/>
        <v>0</v>
      </c>
      <c r="F242" s="37">
        <v>0</v>
      </c>
      <c r="G242" s="37"/>
      <c r="H242" s="37"/>
      <c r="I242" s="37"/>
    </row>
    <row r="243" spans="1:9" ht="15.75">
      <c r="A243" s="34">
        <v>745</v>
      </c>
      <c r="B243" s="35" t="s">
        <v>190</v>
      </c>
      <c r="C243" s="48"/>
      <c r="D243" s="50">
        <v>0</v>
      </c>
      <c r="E243" s="46">
        <f t="shared" si="8"/>
        <v>0</v>
      </c>
      <c r="F243" s="37">
        <v>0</v>
      </c>
      <c r="G243" s="37"/>
      <c r="H243" s="37"/>
      <c r="I243" s="37"/>
    </row>
    <row r="244" spans="1:9" ht="15.75">
      <c r="A244" s="34">
        <v>748</v>
      </c>
      <c r="B244" s="35" t="s">
        <v>191</v>
      </c>
      <c r="C244" s="48"/>
      <c r="D244" s="50">
        <v>0</v>
      </c>
      <c r="E244" s="46">
        <f t="shared" si="8"/>
        <v>0</v>
      </c>
      <c r="F244" s="37">
        <v>0</v>
      </c>
      <c r="G244" s="37"/>
      <c r="H244" s="37"/>
      <c r="I244" s="37"/>
    </row>
    <row r="245" spans="1:9" ht="15.75">
      <c r="A245" s="28">
        <v>75</v>
      </c>
      <c r="B245" s="33" t="s">
        <v>192</v>
      </c>
      <c r="C245" s="33"/>
      <c r="D245" s="31">
        <v>0</v>
      </c>
      <c r="E245" s="77">
        <f t="shared" si="8"/>
        <v>373689535</v>
      </c>
      <c r="F245" s="42">
        <f>F246+F248+F250</f>
        <v>373689535</v>
      </c>
      <c r="G245" s="42">
        <f>SUM(G246:G263)</f>
        <v>0</v>
      </c>
      <c r="H245" s="42">
        <f>SUM(H246:H263)</f>
        <v>0</v>
      </c>
      <c r="I245" s="42">
        <f>SUM(I246:I263)</f>
        <v>0</v>
      </c>
    </row>
    <row r="246" spans="1:9" ht="15.75">
      <c r="A246" s="28">
        <v>750</v>
      </c>
      <c r="B246" s="30" t="s">
        <v>142</v>
      </c>
      <c r="C246" s="30"/>
      <c r="D246" s="31">
        <v>0</v>
      </c>
      <c r="E246" s="77">
        <f t="shared" si="8"/>
        <v>0</v>
      </c>
      <c r="F246" s="42">
        <f>F247</f>
        <v>0</v>
      </c>
      <c r="G246" s="42">
        <f>G247</f>
        <v>0</v>
      </c>
      <c r="H246" s="42">
        <f>H247</f>
        <v>0</v>
      </c>
      <c r="I246" s="42">
        <f>I247</f>
        <v>0</v>
      </c>
    </row>
    <row r="247" spans="1:9" ht="15.75">
      <c r="A247" s="34">
        <v>7501</v>
      </c>
      <c r="B247" s="35" t="s">
        <v>142</v>
      </c>
      <c r="C247" s="48"/>
      <c r="D247" s="50">
        <v>0</v>
      </c>
      <c r="E247" s="46">
        <f t="shared" si="8"/>
        <v>0</v>
      </c>
      <c r="F247" s="37">
        <v>0</v>
      </c>
      <c r="G247" s="37"/>
      <c r="H247" s="37"/>
      <c r="I247" s="37"/>
    </row>
    <row r="248" spans="1:9" ht="15.75">
      <c r="A248" s="28">
        <v>751</v>
      </c>
      <c r="B248" s="51" t="s">
        <v>143</v>
      </c>
      <c r="C248" s="51"/>
      <c r="D248" s="31">
        <v>0</v>
      </c>
      <c r="E248" s="77">
        <f t="shared" si="8"/>
        <v>0</v>
      </c>
      <c r="F248" s="42">
        <f>F249</f>
        <v>0</v>
      </c>
      <c r="G248" s="42">
        <f>G249</f>
        <v>0</v>
      </c>
      <c r="H248" s="42">
        <f>H249</f>
        <v>0</v>
      </c>
      <c r="I248" s="42">
        <f>I249</f>
        <v>0</v>
      </c>
    </row>
    <row r="249" spans="1:9" ht="15.75">
      <c r="A249" s="34">
        <v>7510</v>
      </c>
      <c r="B249" s="35" t="s">
        <v>143</v>
      </c>
      <c r="C249" s="52"/>
      <c r="D249" s="49">
        <v>0</v>
      </c>
      <c r="E249" s="46">
        <f t="shared" si="8"/>
        <v>0</v>
      </c>
      <c r="F249" s="37">
        <v>0</v>
      </c>
      <c r="G249" s="37"/>
      <c r="H249" s="37"/>
      <c r="I249" s="37"/>
    </row>
    <row r="250" spans="1:9" ht="15.75">
      <c r="A250" s="28">
        <v>754</v>
      </c>
      <c r="B250" s="51" t="s">
        <v>145</v>
      </c>
      <c r="C250" s="51"/>
      <c r="D250" s="31">
        <v>0</v>
      </c>
      <c r="E250" s="77">
        <f t="shared" si="8"/>
        <v>373689535</v>
      </c>
      <c r="F250" s="42">
        <f>SUM(F251:F252)</f>
        <v>373689535</v>
      </c>
      <c r="G250" s="42">
        <f>SUM(G251:G252)</f>
        <v>0</v>
      </c>
      <c r="H250" s="42">
        <f>SUM(H251:H252)</f>
        <v>0</v>
      </c>
      <c r="I250" s="42">
        <f>SUM(I251:I252)</f>
        <v>0</v>
      </c>
    </row>
    <row r="251" spans="1:9" ht="15.75">
      <c r="A251" s="34">
        <v>7540</v>
      </c>
      <c r="B251" s="35" t="s">
        <v>146</v>
      </c>
      <c r="C251" s="52"/>
      <c r="D251" s="49">
        <v>0</v>
      </c>
      <c r="E251" s="46">
        <f t="shared" si="8"/>
        <v>237294135</v>
      </c>
      <c r="F251" s="37">
        <v>237294135</v>
      </c>
      <c r="G251" s="37"/>
      <c r="H251" s="37"/>
      <c r="I251" s="37"/>
    </row>
    <row r="252" spans="1:9" ht="15.75">
      <c r="A252" s="34">
        <v>7548</v>
      </c>
      <c r="B252" s="35" t="s">
        <v>145</v>
      </c>
      <c r="C252" s="52"/>
      <c r="D252" s="49">
        <v>0</v>
      </c>
      <c r="E252" s="46">
        <f t="shared" si="8"/>
        <v>136395400</v>
      </c>
      <c r="F252" s="37">
        <v>136395400</v>
      </c>
      <c r="G252" s="37"/>
      <c r="H252" s="37"/>
      <c r="I252" s="37"/>
    </row>
    <row r="253" spans="1:9" s="59" customFormat="1" ht="15.75">
      <c r="A253" s="28">
        <v>77</v>
      </c>
      <c r="B253" s="51" t="s">
        <v>193</v>
      </c>
      <c r="C253" s="51"/>
      <c r="D253" s="32">
        <v>0</v>
      </c>
      <c r="E253" s="77">
        <f t="shared" si="8"/>
        <v>2100000</v>
      </c>
      <c r="F253" s="42">
        <f>SUM(F254:F259)</f>
        <v>2100000</v>
      </c>
      <c r="G253" s="42">
        <f>SUM(G254:G259)</f>
        <v>0</v>
      </c>
      <c r="H253" s="42">
        <f>SUM(H254:H259)</f>
        <v>0</v>
      </c>
      <c r="I253" s="42">
        <f>SUM(I254:I259)</f>
        <v>0</v>
      </c>
    </row>
    <row r="254" spans="1:9" ht="15.75">
      <c r="A254" s="34">
        <v>771</v>
      </c>
      <c r="B254" s="35" t="s">
        <v>194</v>
      </c>
      <c r="C254" s="52"/>
      <c r="D254" s="49">
        <v>0</v>
      </c>
      <c r="E254" s="46">
        <f>SUM(F254:I254)</f>
        <v>0</v>
      </c>
      <c r="F254" s="37">
        <v>0</v>
      </c>
      <c r="G254" s="37"/>
      <c r="H254" s="37"/>
      <c r="I254" s="37"/>
    </row>
    <row r="255" spans="1:9" ht="15.75">
      <c r="A255" s="34">
        <v>772</v>
      </c>
      <c r="B255" s="35" t="s">
        <v>195</v>
      </c>
      <c r="C255" s="52"/>
      <c r="D255" s="49">
        <v>0</v>
      </c>
      <c r="E255" s="46">
        <f t="shared" si="8"/>
        <v>0</v>
      </c>
      <c r="F255" s="37">
        <v>0</v>
      </c>
      <c r="G255" s="37"/>
      <c r="H255" s="37"/>
      <c r="I255" s="37"/>
    </row>
    <row r="256" spans="1:9" ht="15.75">
      <c r="A256" s="34">
        <v>773</v>
      </c>
      <c r="B256" s="35" t="s">
        <v>196</v>
      </c>
      <c r="C256" s="52"/>
      <c r="D256" s="49">
        <v>0</v>
      </c>
      <c r="E256" s="46">
        <f t="shared" si="8"/>
        <v>0</v>
      </c>
      <c r="F256" s="37">
        <v>0</v>
      </c>
      <c r="G256" s="37"/>
      <c r="H256" s="37"/>
      <c r="I256" s="37"/>
    </row>
    <row r="257" spans="1:9" ht="15.75">
      <c r="A257" s="34">
        <v>774</v>
      </c>
      <c r="B257" s="35" t="s">
        <v>197</v>
      </c>
      <c r="C257" s="52"/>
      <c r="D257" s="49">
        <v>0</v>
      </c>
      <c r="E257" s="46">
        <f t="shared" si="8"/>
        <v>0</v>
      </c>
      <c r="F257" s="37">
        <v>0</v>
      </c>
      <c r="G257" s="37"/>
      <c r="H257" s="37"/>
      <c r="I257" s="37"/>
    </row>
    <row r="258" spans="1:9" ht="15.75">
      <c r="A258" s="34">
        <v>775</v>
      </c>
      <c r="B258" s="35" t="s">
        <v>144</v>
      </c>
      <c r="C258" s="52"/>
      <c r="D258" s="49">
        <v>0</v>
      </c>
      <c r="E258" s="46">
        <f t="shared" si="8"/>
        <v>2100000</v>
      </c>
      <c r="F258" s="37">
        <v>2100000</v>
      </c>
      <c r="G258" s="37"/>
      <c r="H258" s="37"/>
      <c r="I258" s="37"/>
    </row>
    <row r="259" spans="1:9" ht="15.75">
      <c r="A259" s="34">
        <v>778</v>
      </c>
      <c r="B259" s="35" t="s">
        <v>198</v>
      </c>
      <c r="C259" s="52"/>
      <c r="D259" s="49">
        <v>0</v>
      </c>
      <c r="E259" s="46">
        <f t="shared" si="8"/>
        <v>0</v>
      </c>
      <c r="F259" s="37">
        <v>0</v>
      </c>
      <c r="G259" s="37"/>
      <c r="H259" s="37"/>
      <c r="I259" s="37"/>
    </row>
    <row r="260" spans="1:9" s="59" customFormat="1" ht="15.75">
      <c r="A260" s="28">
        <v>78</v>
      </c>
      <c r="B260" s="51" t="s">
        <v>199</v>
      </c>
      <c r="C260" s="51"/>
      <c r="D260" s="32">
        <v>0</v>
      </c>
      <c r="E260" s="77">
        <f t="shared" si="8"/>
        <v>0</v>
      </c>
      <c r="F260" s="42">
        <f>SUM(F261:F263)</f>
        <v>0</v>
      </c>
      <c r="G260" s="42">
        <f>SUM(G261:G263)</f>
        <v>0</v>
      </c>
      <c r="H260" s="42">
        <f>SUM(H261:H263)</f>
        <v>0</v>
      </c>
      <c r="I260" s="42">
        <f>SUM(I261:I263)</f>
        <v>0</v>
      </c>
    </row>
    <row r="261" spans="1:9" ht="15.75">
      <c r="A261" s="34">
        <v>781</v>
      </c>
      <c r="B261" s="35" t="s">
        <v>200</v>
      </c>
      <c r="C261" s="52"/>
      <c r="D261" s="49">
        <v>0</v>
      </c>
      <c r="E261" s="46">
        <f t="shared" si="8"/>
        <v>0</v>
      </c>
      <c r="F261" s="37">
        <v>0</v>
      </c>
      <c r="G261" s="37"/>
      <c r="H261" s="37"/>
      <c r="I261" s="37"/>
    </row>
    <row r="262" spans="1:9" ht="15.75">
      <c r="A262" s="34">
        <v>782</v>
      </c>
      <c r="B262" s="35" t="s">
        <v>201</v>
      </c>
      <c r="C262" s="52"/>
      <c r="D262" s="49">
        <v>0</v>
      </c>
      <c r="E262" s="46">
        <f t="shared" si="8"/>
        <v>0</v>
      </c>
      <c r="F262" s="37">
        <v>0</v>
      </c>
      <c r="G262" s="37"/>
      <c r="H262" s="37"/>
      <c r="I262" s="37"/>
    </row>
    <row r="263" spans="1:9" s="93" customFormat="1" ht="15.75">
      <c r="A263" s="53">
        <v>789</v>
      </c>
      <c r="B263" s="63" t="s">
        <v>202</v>
      </c>
      <c r="C263" s="54"/>
      <c r="D263" s="55">
        <v>0</v>
      </c>
      <c r="E263" s="78">
        <f t="shared" si="8"/>
        <v>0</v>
      </c>
      <c r="F263" s="81">
        <v>0</v>
      </c>
      <c r="G263" s="81"/>
      <c r="H263" s="81"/>
      <c r="I263" s="81"/>
    </row>
    <row r="264" spans="1:9">
      <c r="B264" s="93"/>
    </row>
  </sheetData>
  <mergeCells count="1">
    <mergeCell ref="E1:I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R7 2017 RECT</vt:lpstr>
      <vt:lpstr>Feuil1</vt:lpstr>
      <vt:lpstr>'R7 2017 RECT'!Impression_des_titres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</dc:creator>
  <cp:lastModifiedBy>DGB</cp:lastModifiedBy>
  <cp:lastPrinted>2017-09-25T06:29:31Z</cp:lastPrinted>
  <dcterms:created xsi:type="dcterms:W3CDTF">2016-07-16T06:45:05Z</dcterms:created>
  <dcterms:modified xsi:type="dcterms:W3CDTF">2018-02-08T10:23:54Z</dcterms:modified>
</cp:coreProperties>
</file>